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Ian\Projects\Microsoft\Stock_Dividend\"/>
    </mc:Choice>
  </mc:AlternateContent>
  <xr:revisionPtr revIDLastSave="0" documentId="13_ncr:1_{AA19788B-B59C-4946-8077-02B640198E09}" xr6:coauthVersionLast="47" xr6:coauthVersionMax="47" xr10:uidLastSave="{00000000-0000-0000-0000-000000000000}"/>
  <bookViews>
    <workbookView xWindow="-120" yWindow="-120" windowWidth="29040" windowHeight="16440" firstSheet="3" activeTab="3" xr2:uid="{018F5EB4-596D-4416-994A-4BA906751B9D}"/>
  </bookViews>
  <sheets>
    <sheet name="StockServices01" sheetId="12" state="hidden" r:id="rId1"/>
    <sheet name="StockDivident01" sheetId="15" state="hidden" r:id="rId2"/>
    <sheet name="stock_version" sheetId="19" state="hidden" r:id="rId3"/>
    <sheet name="Sheet" sheetId="1" r:id="rId4"/>
    <sheet name="Help1" sheetId="16" r:id="rId5"/>
    <sheet name="Help2" sheetId="14" r:id="rId6"/>
    <sheet name="Changelog" sheetId="17" r:id="rId7"/>
  </sheets>
  <definedNames>
    <definedName name="ExternalData_1" localSheetId="2" hidden="1">stock_version!$A$1:$A$2</definedName>
    <definedName name="ExternalData_1" localSheetId="1" hidden="1">StockDivident01!$A$1:$F$41</definedName>
    <definedName name="ExternalData_1" localSheetId="0" hidden="1">StockServices01!$A$1:$AN$2</definedName>
    <definedName name="Stock_Num">Sheet!$A$1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9" i="1" l="1" a="1"/>
  <c r="C19" i="1" s="1"/>
  <c r="D14" i="1"/>
  <c r="I11" i="1"/>
  <c r="B5" i="1" a="1"/>
  <c r="B5" i="1" s="1"/>
  <c r="H12" i="1" a="1"/>
  <c r="P5" i="1" a="1"/>
  <c r="P5" i="1" s="1"/>
  <c r="O5" i="1" a="1"/>
  <c r="O5" i="1" s="1"/>
  <c r="D5" i="1" a="1"/>
  <c r="D5" i="1" s="1"/>
  <c r="C5" i="1" a="1"/>
  <c r="C5" i="1" s="1"/>
  <c r="E5" i="1" a="1"/>
  <c r="E5" i="1" s="1"/>
  <c r="H5" i="1" a="1"/>
  <c r="H5" i="1" s="1"/>
  <c r="G5" i="1" a="1"/>
  <c r="G5" i="1" s="1"/>
  <c r="J5" i="1" a="1"/>
  <c r="J5" i="1" s="1"/>
  <c r="N5" i="1" a="1"/>
  <c r="N5" i="1" s="1"/>
  <c r="M5" i="1" a="1"/>
  <c r="M5" i="1" s="1"/>
  <c r="L5" i="1" a="1"/>
  <c r="L5" i="1" s="1"/>
  <c r="K5" i="1" a="1"/>
  <c r="K5" i="1" s="1"/>
  <c r="F5" i="1" a="1"/>
  <c r="F5" i="1" s="1"/>
  <c r="I5" i="1" a="1"/>
  <c r="I5" i="1" s="1"/>
  <c r="H12" i="1" l="1"/>
  <c r="L52" i="1" l="1"/>
  <c r="K52" i="1"/>
  <c r="J52" i="1"/>
  <c r="I52" i="1"/>
  <c r="H52" i="1"/>
  <c r="L51" i="1"/>
  <c r="K51" i="1"/>
  <c r="J51" i="1"/>
  <c r="I51" i="1"/>
  <c r="H51" i="1"/>
  <c r="L50" i="1"/>
  <c r="K50" i="1"/>
  <c r="J50" i="1"/>
  <c r="I50" i="1"/>
  <c r="H50" i="1"/>
  <c r="L49" i="1"/>
  <c r="K49" i="1"/>
  <c r="J49" i="1"/>
  <c r="I49" i="1"/>
  <c r="H49" i="1"/>
  <c r="L48" i="1"/>
  <c r="K48" i="1"/>
  <c r="J48" i="1"/>
  <c r="I48" i="1"/>
  <c r="H48" i="1"/>
  <c r="L47" i="1"/>
  <c r="K47" i="1"/>
  <c r="J47" i="1"/>
  <c r="I47" i="1"/>
  <c r="H47" i="1"/>
  <c r="L46" i="1"/>
  <c r="K46" i="1"/>
  <c r="J46" i="1"/>
  <c r="I46" i="1"/>
  <c r="H46" i="1"/>
  <c r="L45" i="1"/>
  <c r="K45" i="1"/>
  <c r="J45" i="1"/>
  <c r="I45" i="1"/>
  <c r="H45" i="1"/>
  <c r="L44" i="1"/>
  <c r="K44" i="1"/>
  <c r="J44" i="1"/>
  <c r="I44" i="1"/>
  <c r="H44" i="1"/>
  <c r="L43" i="1"/>
  <c r="K43" i="1"/>
  <c r="J43" i="1"/>
  <c r="I43" i="1"/>
  <c r="H43" i="1"/>
  <c r="L42" i="1"/>
  <c r="K42" i="1"/>
  <c r="J42" i="1"/>
  <c r="I42" i="1"/>
  <c r="H42" i="1"/>
  <c r="L41" i="1"/>
  <c r="K41" i="1"/>
  <c r="J41" i="1"/>
  <c r="I41" i="1"/>
  <c r="H41" i="1"/>
  <c r="L40" i="1"/>
  <c r="K40" i="1"/>
  <c r="J40" i="1"/>
  <c r="I40" i="1"/>
  <c r="H40" i="1"/>
  <c r="L39" i="1"/>
  <c r="K39" i="1"/>
  <c r="J39" i="1"/>
  <c r="I39" i="1"/>
  <c r="H39" i="1"/>
  <c r="L38" i="1"/>
  <c r="K38" i="1"/>
  <c r="J38" i="1"/>
  <c r="I38" i="1"/>
  <c r="H38" i="1"/>
  <c r="L37" i="1"/>
  <c r="K37" i="1"/>
  <c r="J37" i="1"/>
  <c r="I37" i="1"/>
  <c r="H37" i="1"/>
  <c r="L36" i="1"/>
  <c r="K36" i="1"/>
  <c r="J36" i="1"/>
  <c r="I36" i="1"/>
  <c r="H36" i="1"/>
  <c r="L35" i="1"/>
  <c r="K35" i="1"/>
  <c r="J35" i="1"/>
  <c r="I35" i="1"/>
  <c r="H35" i="1"/>
  <c r="L34" i="1"/>
  <c r="K34" i="1"/>
  <c r="J34" i="1"/>
  <c r="I34" i="1"/>
  <c r="H34" i="1"/>
  <c r="L33" i="1"/>
  <c r="K33" i="1"/>
  <c r="J33" i="1"/>
  <c r="I33" i="1"/>
  <c r="H33" i="1"/>
  <c r="L32" i="1"/>
  <c r="K32" i="1"/>
  <c r="J32" i="1"/>
  <c r="I32" i="1"/>
  <c r="H32" i="1"/>
  <c r="L31" i="1"/>
  <c r="K31" i="1"/>
  <c r="J31" i="1"/>
  <c r="I31" i="1"/>
  <c r="H31" i="1"/>
  <c r="L30" i="1"/>
  <c r="K30" i="1"/>
  <c r="J30" i="1"/>
  <c r="I30" i="1"/>
  <c r="H30" i="1"/>
  <c r="L29" i="1"/>
  <c r="K29" i="1"/>
  <c r="J29" i="1"/>
  <c r="I29" i="1"/>
  <c r="H29" i="1"/>
  <c r="L28" i="1"/>
  <c r="K28" i="1"/>
  <c r="J28" i="1"/>
  <c r="I28" i="1"/>
  <c r="H28" i="1"/>
  <c r="L27" i="1"/>
  <c r="K27" i="1"/>
  <c r="J27" i="1"/>
  <c r="I27" i="1"/>
  <c r="H27" i="1"/>
  <c r="L26" i="1"/>
  <c r="K26" i="1"/>
  <c r="J26" i="1"/>
  <c r="I26" i="1"/>
  <c r="H26" i="1"/>
  <c r="L25" i="1"/>
  <c r="K25" i="1"/>
  <c r="J25" i="1"/>
  <c r="I25" i="1"/>
  <c r="H25" i="1"/>
  <c r="L24" i="1"/>
  <c r="K24" i="1"/>
  <c r="J24" i="1"/>
  <c r="I24" i="1"/>
  <c r="H24" i="1"/>
  <c r="L23" i="1"/>
  <c r="K23" i="1"/>
  <c r="J23" i="1"/>
  <c r="I23" i="1"/>
  <c r="H23" i="1"/>
  <c r="L22" i="1"/>
  <c r="K22" i="1"/>
  <c r="J22" i="1"/>
  <c r="I22" i="1"/>
  <c r="H22" i="1"/>
  <c r="L21" i="1"/>
  <c r="K21" i="1"/>
  <c r="J21" i="1"/>
  <c r="I21" i="1"/>
  <c r="H21" i="1"/>
  <c r="L20" i="1"/>
  <c r="K20" i="1"/>
  <c r="J20" i="1"/>
  <c r="I20" i="1"/>
  <c r="H20" i="1"/>
  <c r="L19" i="1"/>
  <c r="K19" i="1"/>
  <c r="J19" i="1"/>
  <c r="I19" i="1"/>
  <c r="H19" i="1"/>
  <c r="L18" i="1"/>
  <c r="K18" i="1"/>
  <c r="J18" i="1"/>
  <c r="I18" i="1"/>
  <c r="H18" i="1"/>
  <c r="L17" i="1"/>
  <c r="K17" i="1"/>
  <c r="J17" i="1"/>
  <c r="I17" i="1"/>
  <c r="H17" i="1"/>
  <c r="L16" i="1"/>
  <c r="K16" i="1"/>
  <c r="J16" i="1"/>
  <c r="I16" i="1"/>
  <c r="H16" i="1"/>
  <c r="L15" i="1"/>
  <c r="K15" i="1"/>
  <c r="J15" i="1"/>
  <c r="I15" i="1"/>
  <c r="H15" i="1"/>
  <c r="L14" i="1"/>
  <c r="K14" i="1"/>
  <c r="J14" i="1"/>
  <c r="I14" i="1"/>
  <c r="H14" i="1"/>
  <c r="L13" i="1"/>
  <c r="D13" i="1" s="1"/>
  <c r="K13" i="1"/>
  <c r="D12" i="1" s="1"/>
  <c r="F12" i="1" s="1"/>
  <c r="F13" i="1" s="1"/>
  <c r="F16" i="1" s="1"/>
  <c r="J13" i="1"/>
  <c r="I13" i="1"/>
  <c r="H13" i="1"/>
  <c r="L12" i="1"/>
  <c r="K12" i="1"/>
  <c r="J12" i="1"/>
  <c r="I12" i="1"/>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Zhao ShaoWei</author>
  </authors>
  <commentList>
    <comment ref="B14" authorId="0" shapeId="0" xr:uid="{ED545599-58A2-4FCB-B50E-D788BE2BA8E4}">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15" authorId="0" shapeId="0" xr:uid="{1B311876-6751-4DB4-B249-8048C95F9EE3}">
      <text>
        <r>
          <rPr>
            <b/>
            <sz val="9"/>
            <color indexed="81"/>
            <rFont val="Tahoma"/>
            <family val="2"/>
          </rPr>
          <t>Zhao ShaoWei:</t>
        </r>
        <r>
          <rPr>
            <sz val="9"/>
            <color indexed="81"/>
            <rFont val="Tahoma"/>
            <family val="2"/>
          </rPr>
          <t xml:space="preserve">
</t>
        </r>
        <r>
          <rPr>
            <sz val="9"/>
            <color indexed="81"/>
            <rFont val="細明體"/>
            <family val="3"/>
            <charset val="136"/>
          </rPr>
          <t>本表目標</t>
        </r>
      </text>
    </comment>
    <comment ref="B16" authorId="0" shapeId="0" xr:uid="{6E28DC74-6A56-437C-8BCD-9BFD213893F7}">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7FABB6B-B324-4FB7-B6FE-8D169EDED321}" keepAlive="1" name="Query - stock_version" description="Connection to the 'stock_version' query in the workbook." type="5" refreshedVersion="7" refreshOnLoad="1" saveData="1">
    <dbPr connection="Provider=Microsoft.Mashup.OleDb.1;Data Source=$Workbook$;Location=stock_version;Extended Properties=&quot;&quot;" command="SELECT * FROM [stock_version]"/>
    <extLst>
      <ext xmlns:x15="http://schemas.microsoft.com/office/spreadsheetml/2010/11/main" uri="{DE250136-89BD-433C-8126-D09CA5730AF9}">
        <x15:connection id="" excludeFromRefreshAll="1"/>
      </ext>
    </extLst>
  </connection>
  <connection id="2" xr16:uid="{BB475B46-6D63-4341-B7F1-B6B3A495AECF}" keepAlive="1" name="Query - StockDivident01" description="Connection to the 'StockDivident01' query in the workbook." type="5" refreshedVersion="7" background="1" saveData="1">
    <dbPr connection="Provider=Microsoft.Mashup.OleDb.1;Data Source=$Workbook$;Location=StockDivident01;Extended Properties=&quot;&quot;" command="SELECT * FROM [StockDivident01]"/>
  </connection>
  <connection id="3" xr16:uid="{6856ED3E-8223-4CEF-B0CC-575316C0EB1A}" keepAlive="1" interval="1" name="Query - StockNum01" description="Connection to the 'StockNum01' query in the workbook." type="5" refreshedVersion="7" background="1" refreshOnLoad="1" saveData="1">
    <dbPr connection="Provider=Microsoft.Mashup.OleDb.1;Data Source=$Workbook$;Location=StockNum01;Extended Properties=&quot;&quot;" command="SELECT * FROM [StockNum01]"/>
  </connection>
  <connection id="4" xr16:uid="{E3079CFB-5C32-4DD1-85BB-4561409C5CB6}" keepAlive="1" interval="1" name="Query - StockServices01(1)" description="Connection to the 'StockServices01' query in the workbook." type="5" refreshedVersion="7" background="1" saveData="1">
    <dbPr connection="Provider=Microsoft.Mashup.OleDb.1;Data Source=$Workbook$;Location=StockServices01;Extended Properties=&quot;&quot;" command="SELECT * FROM [StockServices01]"/>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<sst xmlns="http://schemas.openxmlformats.org/spreadsheetml/2006/main" count="285" uniqueCount="195">
  <si>
    <t>ask</t>
  </si>
  <si>
    <t>bid</t>
  </si>
  <si>
    <t>change</t>
  </si>
  <si>
    <t>changePercent</t>
  </si>
  <si>
    <t>changeStatus</t>
  </si>
  <si>
    <t>exchange</t>
  </si>
  <si>
    <t>TAI</t>
  </si>
  <si>
    <t>holdingType</t>
  </si>
  <si>
    <t>EQUITY</t>
  </si>
  <si>
    <t>limitDown</t>
  </si>
  <si>
    <t>limitDownPrice</t>
  </si>
  <si>
    <t>limitUp</t>
  </si>
  <si>
    <t>limitUpPrice</t>
  </si>
  <si>
    <t>marketStatus</t>
  </si>
  <si>
    <t>messageBoardId</t>
  </si>
  <si>
    <t>previousVolume</t>
  </si>
  <si>
    <t>price</t>
  </si>
  <si>
    <t>regularMarketDayHigh</t>
  </si>
  <si>
    <t>regularMarketDayLow</t>
  </si>
  <si>
    <t>regularMarketOpen</t>
  </si>
  <si>
    <t>regularMarketPreviousClose</t>
  </si>
  <si>
    <t>regularMarketTime</t>
  </si>
  <si>
    <t>relatedSymbol</t>
  </si>
  <si>
    <t>relatedSymbolName</t>
  </si>
  <si>
    <t>sectorId</t>
  </si>
  <si>
    <t>sectorName</t>
  </si>
  <si>
    <t>symbol</t>
  </si>
  <si>
    <t>symbolName</t>
  </si>
  <si>
    <t>systexId</t>
  </si>
  <si>
    <t>turnoverM</t>
  </si>
  <si>
    <t>volume</t>
  </si>
  <si>
    <t>avgPrice</t>
  </si>
  <si>
    <t>inMarket</t>
  </si>
  <si>
    <t>outMarket</t>
  </si>
  <si>
    <t>orderbook</t>
  </si>
  <si>
    <t>[List]</t>
  </si>
  <si>
    <t>previousVolumeK</t>
  </si>
  <si>
    <t>volumeK</t>
  </si>
  <si>
    <t>totalMarketVolK</t>
  </si>
  <si>
    <t>sumAskVolK</t>
  </si>
  <si>
    <t>sumBidVolK</t>
  </si>
  <si>
    <t>股票</t>
  </si>
  <si>
    <t>時間</t>
  </si>
  <si>
    <t>成交</t>
  </si>
  <si>
    <t>買進</t>
  </si>
  <si>
    <t>賣出</t>
  </si>
  <si>
    <t>漲跌</t>
  </si>
  <si>
    <t>張數</t>
  </si>
  <si>
    <t>昨收</t>
  </si>
  <si>
    <t>開盤</t>
  </si>
  <si>
    <t>最高</t>
  </si>
  <si>
    <t>最低</t>
  </si>
  <si>
    <t>代號</t>
  </si>
  <si>
    <t>簡稱</t>
    <phoneticPr fontId="1" type="noConversion"/>
  </si>
  <si>
    <t>漲停</t>
    <phoneticPr fontId="1" type="noConversion"/>
  </si>
  <si>
    <t>跌停</t>
    <phoneticPr fontId="1" type="noConversion"/>
  </si>
  <si>
    <t>類別</t>
    <phoneticPr fontId="1" type="noConversion"/>
  </si>
  <si>
    <t>股利年度</t>
  </si>
  <si>
    <t>期別</t>
  </si>
  <si>
    <t>股利資訊</t>
    <phoneticPr fontId="1" type="noConversion"/>
  </si>
  <si>
    <t>現金股利</t>
  </si>
  <si>
    <t>價值估算</t>
    <phoneticPr fontId="1" type="noConversion"/>
  </si>
  <si>
    <t>股票面額</t>
    <phoneticPr fontId="1" type="noConversion"/>
  </si>
  <si>
    <t>原始股數</t>
    <phoneticPr fontId="1" type="noConversion"/>
  </si>
  <si>
    <t>配完股數</t>
    <phoneticPr fontId="1" type="noConversion"/>
  </si>
  <si>
    <t>股票價值</t>
    <phoneticPr fontId="1" type="noConversion"/>
  </si>
  <si>
    <r>
      <t>若跳出此訊息，請將此活頁簿之隱私權等級，設定為</t>
    </r>
    <r>
      <rPr>
        <b/>
        <sz val="11"/>
        <color theme="1"/>
        <rFont val="Calibri"/>
        <family val="1"/>
        <charset val="136"/>
        <scheme val="minor"/>
      </rPr>
      <t>公開</t>
    </r>
    <phoneticPr fontId="1" type="noConversion"/>
  </si>
  <si>
    <r>
      <t xml:space="preserve">If prompt, set the Privacy level of current workbook to be </t>
    </r>
    <r>
      <rPr>
        <b/>
        <sz val="11"/>
        <color theme="1"/>
        <rFont val="Calibri"/>
        <family val="1"/>
        <charset val="136"/>
        <scheme val="minor"/>
      </rPr>
      <t>PUBLIC</t>
    </r>
    <phoneticPr fontId="1" type="noConversion"/>
  </si>
  <si>
    <r>
      <t xml:space="preserve">2018 年 5 月，歐洲隱私權法 ，即 GDPR (一般資料保護法規) 生效。
資料來源也必須與其他資料來源隔離，以便合併資料不會對資料傳輸造成不良影響。 
</t>
    </r>
    <r>
      <rPr>
        <b/>
        <sz val="11"/>
        <color theme="1"/>
        <rFont val="Calibri"/>
        <family val="1"/>
        <charset val="136"/>
        <scheme val="minor"/>
      </rPr>
      <t>由於本活頁簿的所有資料皆為公開資料，請放心設定為公開</t>
    </r>
    <phoneticPr fontId="1" type="noConversion"/>
  </si>
  <si>
    <r>
      <t xml:space="preserve">In May 2018, a European privacy law, the General Data Protection Regulation (GDPR), took effect.
data sources must also be isolated from other data sources so that combining data has no undesirable data transfer impact.
</t>
    </r>
    <r>
      <rPr>
        <b/>
        <sz val="11"/>
        <color theme="1"/>
        <rFont val="Calibri"/>
        <family val="1"/>
        <charset val="136"/>
        <scheme val="minor"/>
      </rPr>
      <t>Since all data collected from this workbook is public, it is fine to set privacy level to PUBLIC</t>
    </r>
    <phoneticPr fontId="1" type="noConversion"/>
  </si>
  <si>
    <t>2020</t>
  </si>
  <si>
    <t>2019</t>
  </si>
  <si>
    <t>2018</t>
  </si>
  <si>
    <t>40</t>
  </si>
  <si>
    <t>半導體</t>
  </si>
  <si>
    <t/>
  </si>
  <si>
    <t>除權息日</t>
  </si>
  <si>
    <t>股票股利</t>
  </si>
  <si>
    <r>
      <t xml:space="preserve">若 Excel 版本是 </t>
    </r>
    <r>
      <rPr>
        <b/>
        <sz val="11"/>
        <color theme="1"/>
        <rFont val="Calibri"/>
        <family val="1"/>
        <charset val="136"/>
        <scheme val="minor"/>
      </rPr>
      <t>Excel 2010</t>
    </r>
    <r>
      <rPr>
        <sz val="11"/>
        <color theme="1"/>
        <rFont val="Calibri"/>
        <family val="1"/>
        <charset val="136"/>
        <scheme val="minor"/>
      </rPr>
      <t xml:space="preserve"> 或 </t>
    </r>
    <r>
      <rPr>
        <b/>
        <sz val="11"/>
        <color theme="1"/>
        <rFont val="Calibri"/>
        <family val="1"/>
        <charset val="136"/>
        <scheme val="minor"/>
      </rPr>
      <t>Excel 2013</t>
    </r>
    <r>
      <rPr>
        <sz val="11"/>
        <color theme="1"/>
        <rFont val="Calibri"/>
        <family val="1"/>
        <charset val="136"/>
        <scheme val="minor"/>
      </rPr>
      <t xml:space="preserve"> ，
要先從微軟安裝 </t>
    </r>
    <r>
      <rPr>
        <b/>
        <sz val="11"/>
        <color theme="1"/>
        <rFont val="Calibri"/>
        <family val="1"/>
        <charset val="136"/>
        <scheme val="minor"/>
      </rPr>
      <t xml:space="preserve">PowerQuery </t>
    </r>
    <r>
      <rPr>
        <sz val="11"/>
        <color theme="1"/>
        <rFont val="Calibri"/>
        <family val="1"/>
        <charset val="136"/>
        <scheme val="minor"/>
      </rPr>
      <t>套件。
較新的版本已經內建，不需安裝；較舊則不相容。</t>
    </r>
    <phoneticPr fontId="1" type="noConversion"/>
  </si>
  <si>
    <r>
      <t xml:space="preserve">If the version of Excel is </t>
    </r>
    <r>
      <rPr>
        <b/>
        <sz val="11"/>
        <color theme="1"/>
        <rFont val="Calibri"/>
        <family val="1"/>
        <charset val="136"/>
        <scheme val="minor"/>
      </rPr>
      <t>Excel 2010</t>
    </r>
    <r>
      <rPr>
        <sz val="11"/>
        <color theme="1"/>
        <rFont val="Calibri"/>
        <family val="2"/>
        <charset val="136"/>
        <scheme val="minor"/>
      </rPr>
      <t xml:space="preserve"> or </t>
    </r>
    <r>
      <rPr>
        <b/>
        <sz val="11"/>
        <color theme="1"/>
        <rFont val="Calibri"/>
        <family val="1"/>
        <charset val="136"/>
        <scheme val="minor"/>
      </rPr>
      <t>Excel 2013</t>
    </r>
    <r>
      <rPr>
        <sz val="11"/>
        <color theme="1"/>
        <rFont val="Calibri"/>
        <family val="2"/>
        <charset val="136"/>
        <scheme val="minor"/>
      </rPr>
      <t xml:space="preserve">,
You will need to install </t>
    </r>
    <r>
      <rPr>
        <b/>
        <sz val="11"/>
        <color theme="1"/>
        <rFont val="Calibri"/>
        <family val="1"/>
        <charset val="136"/>
        <scheme val="minor"/>
      </rPr>
      <t>PowerQuery</t>
    </r>
    <r>
      <rPr>
        <sz val="11"/>
        <color theme="1"/>
        <rFont val="Calibri"/>
        <family val="2"/>
        <charset val="136"/>
        <scheme val="minor"/>
      </rPr>
      <t xml:space="preserve"> plugins from Microsoft.
Newer version will have PowerQuery preinstalled; Older versions are incompatible.</t>
    </r>
    <phoneticPr fontId="1" type="noConversion"/>
  </si>
  <si>
    <t>If installation is needed,
Select 32-bit or 64-bit, then download and install.
https://www.microsoft.com/en-US/download/details.aspx?id=39379</t>
    <phoneticPr fontId="1" type="noConversion"/>
  </si>
  <si>
    <t>若有需要安裝，
選擇合適的語言、版本，下載並安裝
https://microsoft.com/zh-TW/download/details.aspx?id=39379</t>
    <phoneticPr fontId="1" type="noConversion"/>
  </si>
  <si>
    <t>inMarketPercentage</t>
  </si>
  <si>
    <t>outMarketPercentage</t>
  </si>
  <si>
    <t>營利所得</t>
    <phoneticPr fontId="1" type="noConversion"/>
  </si>
  <si>
    <t>昨日市值</t>
    <phoneticPr fontId="1" type="noConversion"/>
  </si>
  <si>
    <t>近次現金股利</t>
    <phoneticPr fontId="1" type="noConversion"/>
  </si>
  <si>
    <t>近次股票股利</t>
    <phoneticPr fontId="1" type="noConversion"/>
  </si>
  <si>
    <t>自訂數值填這邊</t>
    <phoneticPr fontId="1" type="noConversion"/>
  </si>
  <si>
    <r>
      <t>←修改左邊，並按</t>
    </r>
    <r>
      <rPr>
        <sz val="11"/>
        <color theme="1"/>
        <rFont val="微軟正黑體"/>
        <family val="2"/>
        <charset val="134"/>
      </rPr>
      <t xml:space="preserve"> Ctrl+Alt+F5 ，或按資料→全部重新整理</t>
    </r>
    <phoneticPr fontId="1" type="noConversion"/>
  </si>
  <si>
    <t>2330</t>
  </si>
  <si>
    <t>2021</t>
  </si>
  <si>
    <t>2022-03-16</t>
  </si>
  <si>
    <t>Q3</t>
  </si>
  <si>
    <t>2021-12-16</t>
  </si>
  <si>
    <t>Q2</t>
  </si>
  <si>
    <t>2021-09-16</t>
  </si>
  <si>
    <t>Q1</t>
  </si>
  <si>
    <t>2021-06-17</t>
  </si>
  <si>
    <t>Q4</t>
  </si>
  <si>
    <t>2021-03-17</t>
  </si>
  <si>
    <t>2020-12-17</t>
  </si>
  <si>
    <t>2020-09-17</t>
  </si>
  <si>
    <t>2020-06-18</t>
  </si>
  <si>
    <t>2020-03-19</t>
  </si>
  <si>
    <t>2019-12-19</t>
  </si>
  <si>
    <t>2019-09-19</t>
  </si>
  <si>
    <t>2019-06-24</t>
  </si>
  <si>
    <t>2017</t>
  </si>
  <si>
    <t>2018-06-25</t>
  </si>
  <si>
    <t>2016</t>
  </si>
  <si>
    <t>2017-06-26</t>
  </si>
  <si>
    <t>2015</t>
  </si>
  <si>
    <t>2016-06-27</t>
  </si>
  <si>
    <t>2014</t>
  </si>
  <si>
    <t>2015-06-29</t>
  </si>
  <si>
    <t>2013</t>
  </si>
  <si>
    <t>2014-07-14</t>
  </si>
  <si>
    <t>2012</t>
  </si>
  <si>
    <t>2013-07-03</t>
  </si>
  <si>
    <t>2011</t>
  </si>
  <si>
    <t>2012-07-04</t>
  </si>
  <si>
    <t>2010</t>
  </si>
  <si>
    <t>2011-06-29</t>
  </si>
  <si>
    <t>2009</t>
  </si>
  <si>
    <t>2010-07-06</t>
  </si>
  <si>
    <t>2008</t>
  </si>
  <si>
    <t>2009-07-15</t>
  </si>
  <si>
    <t>2007</t>
  </si>
  <si>
    <t>2008-07-16</t>
  </si>
  <si>
    <t>2006</t>
  </si>
  <si>
    <t>2007-06-08</t>
  </si>
  <si>
    <t>2005</t>
  </si>
  <si>
    <t>2006-06-20</t>
  </si>
  <si>
    <t>2004</t>
  </si>
  <si>
    <t>2005-06-13</t>
  </si>
  <si>
    <t>2003</t>
  </si>
  <si>
    <t>2004-06-14</t>
  </si>
  <si>
    <t>2002</t>
  </si>
  <si>
    <t>2003-07-07</t>
  </si>
  <si>
    <t>2001</t>
  </si>
  <si>
    <t>2002-06-19</t>
  </si>
  <si>
    <t>2000</t>
  </si>
  <si>
    <t>2001-06-26</t>
  </si>
  <si>
    <t>1999</t>
  </si>
  <si>
    <t>2000-05-15</t>
  </si>
  <si>
    <t>1998</t>
  </si>
  <si>
    <t>1999-06-15</t>
  </si>
  <si>
    <t>1997</t>
  </si>
  <si>
    <t>1998-06-15</t>
  </si>
  <si>
    <t>1996</t>
  </si>
  <si>
    <t>1997-06-12</t>
  </si>
  <si>
    <t>1995</t>
  </si>
  <si>
    <t>1996-05-04</t>
  </si>
  <si>
    <t>1994</t>
  </si>
  <si>
    <t>1995-06-15</t>
  </si>
  <si>
    <t>1993</t>
  </si>
  <si>
    <t>1994-06-23</t>
  </si>
  <si>
    <t>1992</t>
  </si>
  <si>
    <t>1993-07-27</t>
  </si>
  <si>
    <t>1991</t>
  </si>
  <si>
    <t>1992-11-09</t>
  </si>
  <si>
    <t>1992-06-19</t>
  </si>
  <si>
    <t>617</t>
  </si>
  <si>
    <t>616</t>
  </si>
  <si>
    <t>up</t>
  </si>
  <si>
    <t>554</t>
  </si>
  <si>
    <t>676</t>
  </si>
  <si>
    <t>finmb_380075_lang_zh</t>
  </si>
  <si>
    <t>33830000</t>
  </si>
  <si>
    <t>614</t>
  </si>
  <si>
    <t>615</t>
  </si>
  <si>
    <t>2330.TW</t>
  </si>
  <si>
    <t>台積電</t>
  </si>
  <si>
    <t>版本</t>
    <phoneticPr fontId="1" type="noConversion"/>
  </si>
  <si>
    <t>close</t>
  </si>
  <si>
    <t>日期</t>
    <phoneticPr fontId="1" type="noConversion"/>
  </si>
  <si>
    <t>更改</t>
    <phoneticPr fontId="1" type="noConversion"/>
  </si>
  <si>
    <t>開發者</t>
    <phoneticPr fontId="1" type="noConversion"/>
  </si>
  <si>
    <t>Behavian</t>
    <phoneticPr fontId="1" type="noConversion"/>
  </si>
  <si>
    <t>開發連結</t>
    <phoneticPr fontId="1" type="noConversion"/>
  </si>
  <si>
    <t>https://behavian.me/2021/12/Stock</t>
    <phoneticPr fontId="1" type="noConversion"/>
  </si>
  <si>
    <t>聯絡開發者</t>
    <phoneticPr fontId="1" type="noConversion"/>
  </si>
  <si>
    <t>behavian@behavian.me</t>
    <phoneticPr fontId="1" type="noConversion"/>
  </si>
  <si>
    <t>最新版本</t>
    <phoneticPr fontId="1" type="noConversion"/>
  </si>
  <si>
    <t>stock_version</t>
  </si>
  <si>
    <t>+1</t>
  </si>
  <si>
    <t>+0.16%</t>
  </si>
  <si>
    <t>619</t>
  </si>
  <si>
    <t>15092.736</t>
  </si>
  <si>
    <t>24475000</t>
  </si>
  <si>
    <t>48.17%</t>
  </si>
  <si>
    <t>51.83%</t>
  </si>
  <si>
    <t>增加部落格
增加版本系統</t>
    <phoneticPr fontId="1" type="noConversion"/>
  </si>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</sst>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quot;$&quot;* #,##0_-;_-&quot;$&quot;* &quot;-&quot;_-;_-@_-"/>
    <numFmt numFmtId="165" formatCode="_-&quot;$&quot;* #,##0.00_-;\-&quot;$&quot;* #,##0.00_-;_-&quot;$&quot;* &quot;-&quot;??_-;_-@_-"/>
    <numFmt numFmtId="166" formatCode="h:mm;@"/>
    <numFmt numFmtId="167" formatCode="0.00_ ;[Red]\-0.00\ "/>
    <numFmt numFmtId="168" formatCode="#,##0_ "/>
    <numFmt numFmtId="169" formatCode="yyyy\-mm\-dd;@"/>
  </numFmts>
  <fonts count="19">
    <font>
      <sz val="11"/>
      <color theme="1"/>
      <name val="Calibri"/>
      <family val="2"/>
      <charset val="136"/>
      <scheme val="minor"/>
    </font>
    <font>
      <sz val="9"/>
      <name val="Calibri"/>
      <family val="2"/>
      <charset val="136"/>
      <scheme val="minor"/>
    </font>
    <font>
      <sz val="11"/>
      <color theme="1"/>
      <name val="微軟正黑體"/>
      <family val="2"/>
      <charset val="134"/>
    </font>
    <font>
      <sz val="11"/>
      <color theme="0"/>
      <name val="Calibri"/>
      <family val="2"/>
      <charset val="136"/>
      <scheme val="minor"/>
    </font>
    <font>
      <b/>
      <sz val="12"/>
      <name val="新細明體"/>
      <family val="1"/>
      <charset val="136"/>
    </font>
    <font>
      <b/>
      <sz val="12"/>
      <name val="Calibri Light"/>
      <family val="1"/>
      <charset val="136"/>
      <scheme val="major"/>
    </font>
    <font>
      <sz val="11"/>
      <color theme="1"/>
      <name val="細明體"/>
      <family val="2"/>
      <charset val="136"/>
    </font>
    <font>
      <b/>
      <sz val="11"/>
      <color theme="1"/>
      <name val="Calibri"/>
      <family val="1"/>
      <charset val="136"/>
      <scheme val="minor"/>
    </font>
    <font>
      <sz val="11"/>
      <color theme="1"/>
      <name val="Calibri"/>
      <family val="1"/>
      <charset val="136"/>
      <scheme val="minor"/>
    </font>
    <font>
      <u/>
      <sz val="11"/>
      <color theme="10"/>
      <name val="Calibri"/>
      <family val="2"/>
      <charset val="136"/>
      <scheme val="minor"/>
    </font>
    <font>
      <sz val="11"/>
      <color rgb="FF3F3F76"/>
      <name val="Calibri"/>
      <family val="2"/>
      <charset val="136"/>
      <scheme val="minor"/>
    </font>
    <font>
      <b/>
      <sz val="11"/>
      <color theme="0"/>
      <name val="Calibri"/>
      <family val="2"/>
      <charset val="136"/>
      <scheme val="minor"/>
    </font>
    <font>
      <sz val="9"/>
      <color indexed="81"/>
      <name val="Tahoma"/>
      <family val="2"/>
    </font>
    <font>
      <b/>
      <sz val="9"/>
      <color indexed="81"/>
      <name val="Tahoma"/>
      <family val="2"/>
    </font>
    <font>
      <sz val="9"/>
      <color indexed="81"/>
      <name val="細明體"/>
      <family val="3"/>
      <charset val="136"/>
    </font>
    <font>
      <sz val="11"/>
      <color rgb="FF3F3F76"/>
      <name val="Microsoft YaHei"/>
      <family val="2"/>
      <charset val="134"/>
    </font>
    <font>
      <u/>
      <sz val="11"/>
      <color theme="10"/>
      <name val="Calibri"/>
      <family val="1"/>
      <charset val="136"/>
      <scheme val="minor"/>
    </font>
    <font>
      <sz val="12"/>
      <name val="新細明體"/>
      <family val="1"/>
      <charset val="136"/>
    </font>
    <font>
      <sz val="11"/>
      <color theme="1"/>
      <name val="Calibri Light"/>
      <family val="1"/>
      <charset val="136"/>
      <scheme val="major"/>
    </font>
  </fonts>
  <fills count="8">
    <fill>
      <patternFill patternType="none"/>
    </fill>
    <fill>
      <patternFill patternType="gray125"/>
    </fill>
    <fill>
      <patternFill patternType="solid">
        <fgColor rgb="FFC00000"/>
        <bgColor indexed="64"/>
      </patternFill>
    </fill>
    <fill>
      <patternFill patternType="solid">
        <fgColor theme="9" tint="-0.499984740745262"/>
        <bgColor indexed="64"/>
      </patternFill>
    </fill>
    <fill>
      <patternFill patternType="solid">
        <fgColor rgb="FFFFCC99"/>
      </patternFill>
    </fill>
    <fill>
      <patternFill patternType="solid">
        <fgColor rgb="FFA5A5A5"/>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rgb="FFFF0000"/>
      </left>
      <right style="medium">
        <color indexed="64"/>
      </right>
      <top style="double">
        <color rgb="FFFF0000"/>
      </top>
      <bottom style="double">
        <color rgb="FFFF0000"/>
      </bottom>
      <diagonal/>
    </border>
    <border>
      <left style="double">
        <color rgb="FFFF0000"/>
      </left>
      <right style="medium">
        <color auto="1"/>
      </right>
      <top style="double">
        <color rgb="FFFF0000"/>
      </top>
      <bottom style="medium">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4" borderId="19" applyNumberFormat="0" applyAlignment="0" applyProtection="0">
      <alignment vertical="center"/>
    </xf>
    <xf numFmtId="0" fontId="11" fillId="5" borderId="20" applyNumberFormat="0" applyAlignment="0" applyProtection="0">
      <alignment vertical="center"/>
    </xf>
  </cellStyleXfs>
  <cellXfs count="95">
    <xf numFmtId="0" fontId="0" fillId="0" borderId="0" xfId="0">
      <alignment vertical="center"/>
    </xf>
    <xf numFmtId="49" fontId="0" fillId="0" borderId="0" xfId="0" applyNumberFormat="1">
      <alignment vertical="center"/>
    </xf>
    <xf numFmtId="0" fontId="0" fillId="0" borderId="3" xfId="0" applyBorder="1" applyAlignment="1"/>
    <xf numFmtId="20" fontId="0" fillId="0" borderId="0" xfId="0" applyNumberFormat="1" applyAlignment="1"/>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NumberFormat="1">
      <alignment vertical="center"/>
    </xf>
    <xf numFmtId="0" fontId="0" fillId="0" borderId="9" xfId="0" applyBorder="1" applyAlignment="1"/>
    <xf numFmtId="0" fontId="0" fillId="0" borderId="10" xfId="0" applyBorder="1" applyAlignment="1"/>
    <xf numFmtId="10" fontId="0" fillId="0" borderId="0" xfId="0" applyNumberFormat="1" applyAlignment="1">
      <alignment horizontal="center" vertical="center"/>
    </xf>
    <xf numFmtId="10" fontId="0" fillId="0" borderId="0" xfId="0" applyNumberFormat="1" applyAlignment="1"/>
    <xf numFmtId="166" fontId="0" fillId="0" borderId="0" xfId="0" applyNumberFormat="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2" borderId="0" xfId="0" applyFont="1" applyFill="1" applyAlignment="1">
      <alignment horizontal="center" vertical="center"/>
    </xf>
    <xf numFmtId="0" fontId="3" fillId="3" borderId="9" xfId="0" applyFont="1" applyFill="1" applyBorder="1" applyAlignment="1">
      <alignment horizontal="center" vertical="center"/>
    </xf>
    <xf numFmtId="22" fontId="0" fillId="0" borderId="0" xfId="0" applyNumberFormat="1">
      <alignment vertical="center"/>
    </xf>
    <xf numFmtId="0" fontId="2" fillId="0" borderId="3" xfId="0" applyFont="1" applyBorder="1" applyAlignment="1">
      <alignment horizontal="center" vertical="center"/>
    </xf>
    <xf numFmtId="0" fontId="5" fillId="0" borderId="0" xfId="0" applyFont="1" applyBorder="1" applyAlignment="1">
      <alignment horizontal="center" vertical="center"/>
    </xf>
    <xf numFmtId="167" fontId="0" fillId="0" borderId="0"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lignment vertical="center"/>
    </xf>
    <xf numFmtId="49" fontId="6" fillId="0" borderId="0" xfId="0" applyNumberFormat="1" applyFont="1" applyAlignment="1">
      <alignment horizontal="center" vertical="center"/>
    </xf>
    <xf numFmtId="0"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wrapText="1"/>
    </xf>
    <xf numFmtId="0" fontId="2" fillId="0" borderId="13" xfId="0" applyFont="1" applyFill="1" applyBorder="1" applyAlignment="1">
      <alignment horizontal="center" vertical="center"/>
    </xf>
    <xf numFmtId="0" fontId="0" fillId="0" borderId="0" xfId="0" applyFill="1">
      <alignment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2" fillId="0" borderId="6" xfId="0" applyFont="1" applyFill="1" applyBorder="1" applyAlignment="1">
      <alignment horizontal="center" vertical="center"/>
    </xf>
    <xf numFmtId="165" fontId="0" fillId="0" borderId="7" xfId="0" applyNumberFormat="1" applyFill="1" applyBorder="1" applyAlignment="1">
      <alignment horizontal="center" vertical="center"/>
    </xf>
    <xf numFmtId="168" fontId="0" fillId="0" borderId="12" xfId="0" applyNumberFormat="1" applyFill="1" applyBorder="1" applyAlignment="1">
      <alignment horizontal="center" vertical="center"/>
    </xf>
    <xf numFmtId="0" fontId="2" fillId="0" borderId="3" xfId="0" applyFont="1" applyFill="1" applyBorder="1" applyAlignment="1">
      <alignment horizontal="center" vertical="center"/>
    </xf>
    <xf numFmtId="165" fontId="0" fillId="0" borderId="0" xfId="0" applyNumberFormat="1" applyFill="1" applyBorder="1" applyAlignment="1">
      <alignment horizontal="center" vertical="center"/>
    </xf>
    <xf numFmtId="168" fontId="0" fillId="0" borderId="9" xfId="0" applyNumberFormat="1" applyFill="1" applyBorder="1" applyAlignment="1">
      <alignment horizontal="center" vertical="center"/>
    </xf>
    <xf numFmtId="165" fontId="0" fillId="0" borderId="14" xfId="0" applyNumberFormat="1" applyFill="1" applyBorder="1" applyAlignment="1">
      <alignment horizontal="center" vertical="center"/>
    </xf>
    <xf numFmtId="0" fontId="0" fillId="0" borderId="3" xfId="0" applyFill="1" applyBorder="1" applyAlignment="1">
      <alignment horizontal="center" vertical="center"/>
    </xf>
    <xf numFmtId="164" fontId="0" fillId="0" borderId="9"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15" xfId="0" applyNumberFormat="1" applyFill="1" applyBorder="1" applyAlignment="1">
      <alignment horizontal="center" vertical="center"/>
    </xf>
    <xf numFmtId="0" fontId="2" fillId="0" borderId="5" xfId="0" applyFont="1" applyFill="1" applyBorder="1" applyAlignment="1">
      <alignment horizontal="center" vertical="center"/>
    </xf>
    <xf numFmtId="164" fontId="0" fillId="0" borderId="10"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169" fontId="0" fillId="0"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9" xfId="0" applyNumberFormat="1" applyFill="1" applyBorder="1" applyAlignment="1">
      <alignment horizontal="center" vertical="center"/>
    </xf>
    <xf numFmtId="0" fontId="0" fillId="0" borderId="0" xfId="0" applyFill="1" applyBorder="1">
      <alignment vertical="center"/>
    </xf>
    <xf numFmtId="0" fontId="0" fillId="0" borderId="4" xfId="0" applyFill="1" applyBorder="1" applyAlignment="1">
      <alignment horizontal="center" vertical="center"/>
    </xf>
    <xf numFmtId="169" fontId="0" fillId="0" borderId="5" xfId="0" applyNumberFormat="1" applyFill="1" applyBorder="1" applyAlignment="1">
      <alignment horizontal="center" vertical="center"/>
    </xf>
    <xf numFmtId="0" fontId="0" fillId="0" borderId="5" xfId="0" applyFill="1" applyBorder="1" applyAlignment="1">
      <alignment horizontal="center" vertical="center"/>
    </xf>
    <xf numFmtId="44" fontId="0" fillId="0" borderId="5" xfId="0" applyNumberFormat="1" applyFill="1" applyBorder="1" applyAlignment="1">
      <alignment horizontal="center" vertical="center"/>
    </xf>
    <xf numFmtId="44" fontId="0" fillId="0" borderId="10" xfId="0" applyNumberFormat="1" applyFill="1" applyBorder="1" applyAlignment="1">
      <alignment horizontal="center" vertical="center"/>
    </xf>
    <xf numFmtId="14" fontId="0" fillId="0" borderId="0" xfId="0" applyNumberFormat="1" applyFill="1" applyBorder="1" applyAlignment="1">
      <alignment vertical="center"/>
    </xf>
    <xf numFmtId="0" fontId="8" fillId="0" borderId="0" xfId="0" applyFont="1" applyAlignment="1">
      <alignment vertical="center" wrapText="1"/>
    </xf>
    <xf numFmtId="0" fontId="9" fillId="0" borderId="0" xfId="1" applyAlignment="1">
      <alignment vertical="center" wrapText="1"/>
    </xf>
    <xf numFmtId="0" fontId="0" fillId="0" borderId="0" xfId="0" applyBorder="1">
      <alignment vertical="center"/>
    </xf>
    <xf numFmtId="0" fontId="0" fillId="0" borderId="8" xfId="0" applyFill="1" applyBorder="1" applyAlignment="1">
      <alignment horizontal="center" vertical="center"/>
    </xf>
    <xf numFmtId="0" fontId="11" fillId="5" borderId="20" xfId="3" applyAlignment="1">
      <alignment horizontal="center" vertical="center"/>
    </xf>
    <xf numFmtId="169" fontId="11" fillId="5" borderId="20" xfId="3" applyNumberFormat="1" applyAlignment="1">
      <alignment horizontal="center" vertical="center"/>
    </xf>
    <xf numFmtId="44" fontId="11" fillId="5" borderId="20" xfId="3" applyNumberFormat="1" applyAlignment="1">
      <alignment horizontal="center" vertical="center"/>
    </xf>
    <xf numFmtId="0" fontId="4" fillId="0" borderId="0" xfId="0" applyFont="1" applyBorder="1" applyAlignment="1">
      <alignment vertical="center" wrapText="1"/>
    </xf>
    <xf numFmtId="164" fontId="0" fillId="6" borderId="14" xfId="0" applyNumberFormat="1" applyFill="1" applyBorder="1" applyAlignment="1">
      <alignment horizontal="center" vertical="center"/>
    </xf>
    <xf numFmtId="0" fontId="2" fillId="0" borderId="11" xfId="0" applyFont="1" applyBorder="1" applyAlignment="1">
      <alignment horizontal="center" vertical="center"/>
    </xf>
    <xf numFmtId="0" fontId="2" fillId="0" borderId="21" xfId="0" applyFont="1" applyFill="1" applyBorder="1" applyAlignment="1">
      <alignment horizontal="center" vertical="center"/>
    </xf>
    <xf numFmtId="0" fontId="0" fillId="0" borderId="21" xfId="0" applyFill="1" applyBorder="1" applyAlignment="1">
      <alignment horizontal="center" vertical="center"/>
    </xf>
    <xf numFmtId="0" fontId="2" fillId="0" borderId="22" xfId="0" applyFont="1" applyFill="1" applyBorder="1" applyAlignment="1">
      <alignment horizontal="center" vertical="center"/>
    </xf>
    <xf numFmtId="44" fontId="0" fillId="7" borderId="7" xfId="0" applyNumberFormat="1" applyFill="1" applyBorder="1">
      <alignment vertical="center"/>
    </xf>
    <xf numFmtId="44" fontId="0" fillId="7" borderId="0" xfId="0" applyNumberFormat="1" applyFill="1" applyBorder="1">
      <alignment vertical="center"/>
    </xf>
    <xf numFmtId="44" fontId="0" fillId="0" borderId="5" xfId="0" applyNumberFormat="1" applyFill="1" applyBorder="1">
      <alignment vertical="center"/>
    </xf>
    <xf numFmtId="49" fontId="15" fillId="4" borderId="19" xfId="2" applyNumberFormat="1" applyFont="1" applyAlignment="1">
      <alignment horizontal="center"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11" xfId="0" applyBorder="1" applyAlignment="1">
      <alignment horizontal="center" vertical="center"/>
    </xf>
    <xf numFmtId="49" fontId="17" fillId="0" borderId="11" xfId="0" applyNumberFormat="1" applyFont="1" applyBorder="1" applyAlignment="1">
      <alignment horizontal="center" vertical="center" wrapText="1"/>
    </xf>
    <xf numFmtId="49" fontId="18" fillId="0" borderId="1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8" fillId="0" borderId="13" xfId="0" applyFont="1" applyBorder="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cellXfs>
  <cellStyles count="4">
    <cellStyle name="Check Cell" xfId="3" builtinId="23"/>
    <cellStyle name="Hyperlink" xfId="1" builtinId="8"/>
    <cellStyle name="Input" xfId="2" builtinId="20"/>
    <cellStyle name="Normal" xfId="0" builtinId="0"/>
  </cellStyles>
  <dxfs count="15">
    <dxf>
      <fill>
        <patternFill>
          <bgColor theme="9" tint="0.59996337778862885"/>
        </patternFill>
      </fill>
    </dxf>
    <dxf>
      <fill>
        <patternFill>
          <bgColor theme="5" tint="0.59996337778862885"/>
        </patternFill>
      </fill>
    </dxf>
    <dxf>
      <font>
        <color theme="0"/>
      </font>
      <fill>
        <patternFill>
          <bgColor theme="9" tint="-0.499984740745262"/>
        </patternFill>
      </fill>
    </dxf>
    <dxf>
      <font>
        <color theme="0"/>
      </font>
      <fill>
        <patternFill>
          <bgColor theme="9" tint="-0.499984740745262"/>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theme="9" tint="-0.499984740745262"/>
        </patternFill>
      </fill>
    </dxf>
    <dxf>
      <font>
        <color theme="0"/>
      </font>
      <fill>
        <patternFill>
          <bgColor rgb="FFC00000"/>
        </patternFill>
      </fill>
    </dxf>
    <dxf>
      <font>
        <color theme="0"/>
      </font>
      <fill>
        <patternFill>
          <bgColor rgb="FFC00000"/>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rgb="FFC00000"/>
        </patternFill>
      </fill>
    </dxf>
    <dxf>
      <numFmt numFmtId="0" formatCode="General"/>
    </dxf>
    <dxf>
      <numFmt numFmtId="0" formatCode="General"/>
    </dxf>
    <dxf>
      <numFmt numFmtId="27"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2879467</xdr:colOff>
      <xdr:row>13</xdr:row>
      <xdr:rowOff>114360</xdr:rowOff>
    </xdr:to>
    <xdr:pic>
      <xdr:nvPicPr>
        <xdr:cNvPr id="4" name="Picture 3">
          <a:extLst>
            <a:ext uri="{FF2B5EF4-FFF2-40B4-BE49-F238E27FC236}">
              <a16:creationId xmlns:a16="http://schemas.microsoft.com/office/drawing/2014/main" id="{A0E1339F-EFB2-4EDF-A79C-24D6A07C0118}"/>
            </a:ext>
          </a:extLst>
        </xdr:cNvPr>
        <xdr:cNvPicPr>
          <a:picLocks noChangeAspect="1"/>
        </xdr:cNvPicPr>
      </xdr:nvPicPr>
      <xdr:blipFill>
        <a:blip xmlns:r="http://schemas.openxmlformats.org/officeDocument/2006/relationships" r:embed="rId1"/>
        <a:stretch>
          <a:fillRect/>
        </a:stretch>
      </xdr:blipFill>
      <xdr:spPr>
        <a:xfrm>
          <a:off x="0" y="1273629"/>
          <a:ext cx="7500453" cy="2269731"/>
        </a:xfrm>
        <a:prstGeom prst="rect">
          <a:avLst/>
        </a:prstGeom>
      </xdr:spPr>
    </xdr:pic>
    <xdr:clientData/>
  </xdr:twoCellAnchor>
  <xdr:twoCellAnchor editAs="oneCell">
    <xdr:from>
      <xdr:col>0</xdr:col>
      <xdr:colOff>0</xdr:colOff>
      <xdr:row>14</xdr:row>
      <xdr:rowOff>0</xdr:rowOff>
    </xdr:from>
    <xdr:to>
      <xdr:col>1</xdr:col>
      <xdr:colOff>2933897</xdr:colOff>
      <xdr:row>23</xdr:row>
      <xdr:rowOff>147007</xdr:rowOff>
    </xdr:to>
    <xdr:pic>
      <xdr:nvPicPr>
        <xdr:cNvPr id="8" name="Picture 7">
          <a:extLst>
            <a:ext uri="{FF2B5EF4-FFF2-40B4-BE49-F238E27FC236}">
              <a16:creationId xmlns:a16="http://schemas.microsoft.com/office/drawing/2014/main" id="{7DB795B8-3060-4907-8BC7-F98A010D2B0B}"/>
            </a:ext>
          </a:extLst>
        </xdr:cNvPr>
        <xdr:cNvPicPr>
          <a:picLocks noChangeAspect="1"/>
        </xdr:cNvPicPr>
      </xdr:nvPicPr>
      <xdr:blipFill>
        <a:blip xmlns:r="http://schemas.openxmlformats.org/officeDocument/2006/relationships" r:embed="rId2"/>
        <a:stretch>
          <a:fillRect/>
        </a:stretch>
      </xdr:blipFill>
      <xdr:spPr>
        <a:xfrm>
          <a:off x="0" y="3624943"/>
          <a:ext cx="7554883" cy="19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1381976</xdr:colOff>
      <xdr:row>27</xdr:row>
      <xdr:rowOff>76574</xdr:rowOff>
    </xdr:to>
    <xdr:pic>
      <xdr:nvPicPr>
        <xdr:cNvPr id="5" name="Picture 3">
          <a:extLst>
            <a:ext uri="{FF2B5EF4-FFF2-40B4-BE49-F238E27FC236}">
              <a16:creationId xmlns:a16="http://schemas.microsoft.com/office/drawing/2014/main" id="{6BF501D3-FB79-4832-856F-B31FC717D7C9}"/>
            </a:ext>
          </a:extLst>
        </xdr:cNvPr>
        <xdr:cNvPicPr>
          <a:picLocks noChangeAspect="1"/>
        </xdr:cNvPicPr>
      </xdr:nvPicPr>
      <xdr:blipFill>
        <a:blip xmlns:r="http://schemas.openxmlformats.org/officeDocument/2006/relationships" r:embed="rId1"/>
        <a:stretch>
          <a:fillRect/>
        </a:stretch>
      </xdr:blipFill>
      <xdr:spPr>
        <a:xfrm>
          <a:off x="0" y="3657600"/>
          <a:ext cx="6096851" cy="2676899"/>
        </a:xfrm>
        <a:prstGeom prst="rect">
          <a:avLst/>
        </a:prstGeom>
      </xdr:spPr>
    </xdr:pic>
    <xdr:clientData/>
  </xdr:twoCellAnchor>
  <xdr:twoCellAnchor editAs="oneCell">
    <xdr:from>
      <xdr:col>0</xdr:col>
      <xdr:colOff>0</xdr:colOff>
      <xdr:row>2</xdr:row>
      <xdr:rowOff>0</xdr:rowOff>
    </xdr:from>
    <xdr:to>
      <xdr:col>1</xdr:col>
      <xdr:colOff>1381976</xdr:colOff>
      <xdr:row>13</xdr:row>
      <xdr:rowOff>95570</xdr:rowOff>
    </xdr:to>
    <xdr:pic>
      <xdr:nvPicPr>
        <xdr:cNvPr id="7" name="圖片 6">
          <a:extLst>
            <a:ext uri="{FF2B5EF4-FFF2-40B4-BE49-F238E27FC236}">
              <a16:creationId xmlns:a16="http://schemas.microsoft.com/office/drawing/2014/main" id="{8619E3FA-0A5B-4BC3-A986-3B10D20193DC}"/>
            </a:ext>
          </a:extLst>
        </xdr:cNvPr>
        <xdr:cNvPicPr>
          <a:picLocks noChangeAspect="1"/>
        </xdr:cNvPicPr>
      </xdr:nvPicPr>
      <xdr:blipFill>
        <a:blip xmlns:r="http://schemas.openxmlformats.org/officeDocument/2006/relationships" r:embed="rId2"/>
        <a:stretch>
          <a:fillRect/>
        </a:stretch>
      </xdr:blipFill>
      <xdr:spPr>
        <a:xfrm>
          <a:off x="0" y="1257300"/>
          <a:ext cx="6096851" cy="229584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C951237B-8865-4026-B3A3-24C607698783}" autoFormatId="16" applyNumberFormats="0" applyBorderFormats="0" applyFontFormats="0" applyPatternFormats="0" applyAlignmentFormats="0" applyWidthHeightFormats="0">
  <queryTableRefresh nextId="65">
    <queryTableFields count="40">
      <queryTableField id="1" name="ask" tableColumnId="1"/>
      <queryTableField id="2" name="bid" tableColumnId="2"/>
      <queryTableField id="3" name="change" tableColumnId="3"/>
      <queryTableField id="4" name="changePercent" tableColumnId="4"/>
      <queryTableField id="5" name="changeStatus" tableColumnId="5"/>
      <queryTableField id="6" name="exchange" tableColumnId="6"/>
      <queryTableField id="7" name="holdingType" tableColumnId="7"/>
      <queryTableField id="8" name="limitDown" tableColumnId="8"/>
      <queryTableField id="9" name="limitDownPrice" tableColumnId="9"/>
      <queryTableField id="10" name="limitUp" tableColumnId="10"/>
      <queryTableField id="11" name="limitUpPrice" tableColumnId="11"/>
      <queryTableField id="12" name="marketStatus" tableColumnId="12"/>
      <queryTableField id="13" name="messageBoardId" tableColumnId="13"/>
      <queryTableField id="14" name="previousVolume" tableColumnId="14"/>
      <queryTableField id="15" name="price" tableColumnId="15"/>
      <queryTableField id="16" name="regularMarketDayHigh" tableColumnId="16"/>
      <queryTableField id="17" name="regularMarketDayLow" tableColumnId="17"/>
      <queryTableField id="18" name="regularMarketOpen" tableColumnId="18"/>
      <queryTableField id="19" name="regularMarketPreviousClose" tableColumnId="19"/>
      <queryTableField id="20" name="regularMarketTime" tableColumnId="20"/>
      <queryTableField id="21" name="relatedSymbol" tableColumnId="21"/>
      <queryTableField id="22" name="relatedSymbolName" tableColumnId="22"/>
      <queryTableField id="23" name="sectorId" tableColumnId="23"/>
      <queryTableField id="24" name="sectorName" tableColumnId="24"/>
      <queryTableField id="25" name="symbol" tableColumnId="25"/>
      <queryTableField id="26" name="symbolName" tableColumnId="26"/>
      <queryTableField id="27" name="systexId" tableColumnId="27"/>
      <queryTableField id="28" name="turnoverM" tableColumnId="28"/>
      <queryTableField id="29" name="volume" tableColumnId="29"/>
      <queryTableField id="53" name="avgPrice" tableColumnId="30"/>
      <queryTableField id="54" name="inMarket" tableColumnId="31"/>
      <queryTableField id="55" name="outMarket" tableColumnId="32"/>
      <queryTableField id="33" name="orderbook" tableColumnId="33"/>
      <queryTableField id="34" name="previousVolumeK" tableColumnId="34"/>
      <queryTableField id="35" name="volumeK" tableColumnId="35"/>
      <queryTableField id="56" name="totalMarketVolK" tableColumnId="36"/>
      <queryTableField id="57" name="inMarketPercentage" tableColumnId="37"/>
      <queryTableField id="58" name="outMarketPercentage" tableColumnId="38"/>
      <queryTableField id="39" name="sumAskVolK" tableColumnId="39"/>
      <queryTableField id="40" name="sumBidVolK" tableColumnId="4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94C6BA13-1070-4401-BCB3-780333318BDD}" autoFormatId="16" applyNumberFormats="0" applyBorderFormats="0" applyFontFormats="0" applyPatternFormats="0" applyAlignmentFormats="0" applyWidthHeightFormats="0">
  <queryTableRefresh nextId="26">
    <queryTableFields count="6">
      <queryTableField id="18" name="股利年度" tableColumnId="15"/>
      <queryTableField id="19" name="除權息日" tableColumnId="16"/>
      <queryTableField id="23" name="期別" tableColumnId="20"/>
      <queryTableField id="21" name="現金股利" tableColumnId="18"/>
      <queryTableField id="22" name="股票股利" tableColumnId="19"/>
      <queryTableField id="25" name="symbol"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615AA27B-CBD1-4EBB-9281-5D75F06A6E64}" autoFormatId="16" applyNumberFormats="0" applyBorderFormats="0" applyFontFormats="0" applyPatternFormats="0" applyAlignmentFormats="0" applyWidthHeightFormats="0">
  <queryTableRefresh nextId="2">
    <queryTableFields count="1">
      <queryTableField id="1" name="stock_vers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B29F3-22C5-4D6E-B7F1-8577507AD288}" name="StockServices01" displayName="StockServices01" ref="A1:AN2" tableType="queryTable" totalsRowShown="0">
  <autoFilter ref="A1:AN2" xr:uid="{D9FB29F3-22C5-4D6E-B7F1-8577507AD288}"/>
  <tableColumns count="40">
    <tableColumn id="1" xr3:uid="{FC96E838-2F3D-42A5-BF40-10D134FAA22F}" uniqueName="1" name="ask" queryTableFieldId="1"/>
    <tableColumn id="2" xr3:uid="{6E2C3284-10C5-45F7-A911-117647080100}" uniqueName="2" name="bid" queryTableFieldId="2"/>
    <tableColumn id="3" xr3:uid="{302C5D9D-FDC6-4C12-BCDD-4F42F0AA54AB}" uniqueName="3" name="change" queryTableFieldId="3"/>
    <tableColumn id="4" xr3:uid="{CD4C7820-D71A-45D3-9772-F50CBDDFDFA7}" uniqueName="4" name="changePercent" queryTableFieldId="4"/>
    <tableColumn id="5" xr3:uid="{DE34C54A-6722-4D54-B4E9-D1A253DB88F1}" uniqueName="5" name="changeStatus" queryTableFieldId="5"/>
    <tableColumn id="6" xr3:uid="{88E8EF20-A09B-484D-83E9-7A240EE60730}" uniqueName="6" name="exchange" queryTableFieldId="6"/>
    <tableColumn id="7" xr3:uid="{C9CEA291-2311-4147-823F-291483CD2A30}" uniqueName="7" name="holdingType" queryTableFieldId="7"/>
    <tableColumn id="8" xr3:uid="{8017983F-2382-435B-A34F-884909B5B4B2}" uniqueName="8" name="limitDown" queryTableFieldId="8"/>
    <tableColumn id="9" xr3:uid="{3D41496B-21E7-4887-87CD-BBE101C3F440}" uniqueName="9" name="limitDownPrice" queryTableFieldId="9"/>
    <tableColumn id="10" xr3:uid="{31C24337-4A07-4483-B40C-0933ABCC2734}" uniqueName="10" name="limitUp" queryTableFieldId="10"/>
    <tableColumn id="11" xr3:uid="{6C1FA2E5-E3B3-4611-95C3-7CCAF99FB341}" uniqueName="11" name="limitUpPrice" queryTableFieldId="11"/>
    <tableColumn id="12" xr3:uid="{EF4D39FD-D999-467F-BB90-787050B3A118}" uniqueName="12" name="marketStatus" queryTableFieldId="12"/>
    <tableColumn id="13" xr3:uid="{D770FA9A-67F4-4668-8B3A-339CE878F78D}" uniqueName="13" name="messageBoardId" queryTableFieldId="13"/>
    <tableColumn id="14" xr3:uid="{B6535289-1107-43CF-8341-A50826B7FFA6}" uniqueName="14" name="previousVolume" queryTableFieldId="14"/>
    <tableColumn id="15" xr3:uid="{CB3F8D7E-8FDA-4F84-BFE5-B801AE5F1EF5}" uniqueName="15" name="price" queryTableFieldId="15"/>
    <tableColumn id="16" xr3:uid="{78E7BC1E-81EB-4098-A7E3-9EA349E472AE}" uniqueName="16" name="regularMarketDayHigh" queryTableFieldId="16"/>
    <tableColumn id="17" xr3:uid="{D9C15E0A-3ECF-4F3E-967F-14AA1F6C2797}" uniqueName="17" name="regularMarketDayLow" queryTableFieldId="17"/>
    <tableColumn id="18" xr3:uid="{70FB054A-F584-4F58-BCAF-F97656DA5CB7}" uniqueName="18" name="regularMarketOpen" queryTableFieldId="18"/>
    <tableColumn id="19" xr3:uid="{03DFF033-984A-4EBB-96EF-99B98D14DF96}" uniqueName="19" name="regularMarketPreviousClose" queryTableFieldId="19"/>
    <tableColumn id="20" xr3:uid="{63EDFBFD-984D-46E7-9ED5-9555F09B2F79}" uniqueName="20" name="regularMarketTime" queryTableFieldId="20" dataDxfId="14"/>
    <tableColumn id="21" xr3:uid="{45C788B3-B2B3-44EB-9790-2A634B05C4E1}" uniqueName="21" name="relatedSymbol" queryTableFieldId="21"/>
    <tableColumn id="22" xr3:uid="{9118DC36-6D54-49C6-A6CC-2E27E1AAE311}" uniqueName="22" name="relatedSymbolName" queryTableFieldId="22"/>
    <tableColumn id="23" xr3:uid="{C917E090-16D9-4A54-91FB-357FA5902F66}" uniqueName="23" name="sectorId" queryTableFieldId="23"/>
    <tableColumn id="24" xr3:uid="{309F38EF-DBAF-4EB7-AFD5-A4A9E933304B}" uniqueName="24" name="sectorName" queryTableFieldId="24"/>
    <tableColumn id="25" xr3:uid="{AF48E39C-7E7D-44B9-BF6E-575E6CCC4272}" uniqueName="25" name="symbol" queryTableFieldId="25"/>
    <tableColumn id="26" xr3:uid="{FAA7D860-7E6A-42B7-A6AD-6F1E17317B59}" uniqueName="26" name="symbolName" queryTableFieldId="26"/>
    <tableColumn id="27" xr3:uid="{D6DC69A8-DCE2-41BA-8967-3FC3CBFD48ED}" uniqueName="27" name="systexId" queryTableFieldId="27"/>
    <tableColumn id="28" xr3:uid="{688F7AE1-1054-4371-8879-7625D1CB7BD1}" uniqueName="28" name="turnoverM" queryTableFieldId="28"/>
    <tableColumn id="29" xr3:uid="{8B587129-DAAF-42A8-AB01-33F240A3BBA2}" uniqueName="29" name="volume" queryTableFieldId="29"/>
    <tableColumn id="30" xr3:uid="{2B1914AB-9949-47DB-8F2D-A3D6B32AD8D9}" uniqueName="30" name="avgPrice" queryTableFieldId="53"/>
    <tableColumn id="31" xr3:uid="{E08D5B73-2C7C-4E34-B0DA-57FEAE243300}" uniqueName="31" name="inMarket" queryTableFieldId="54"/>
    <tableColumn id="32" xr3:uid="{7ADFFAE9-8E14-472D-AA22-7D45BEADEA99}" uniqueName="32" name="outMarket" queryTableFieldId="55"/>
    <tableColumn id="33" xr3:uid="{D7B97BFF-0418-4B46-932E-768319201764}" uniqueName="33" name="orderbook" queryTableFieldId="33"/>
    <tableColumn id="34" xr3:uid="{3B8B4E82-8083-40FB-A306-0ED269FF3B0F}" uniqueName="34" name="previousVolumeK" queryTableFieldId="34"/>
    <tableColumn id="35" xr3:uid="{904E7067-371F-444D-96B4-FAEA0B55526F}" uniqueName="35" name="volumeK" queryTableFieldId="35"/>
    <tableColumn id="36" xr3:uid="{2135CD93-3055-4146-8ED4-687EDA7CD86D}" uniqueName="36" name="totalMarketVolK" queryTableFieldId="56"/>
    <tableColumn id="37" xr3:uid="{6FA07643-0101-4DE9-8A3A-9C0957EE3BD0}" uniqueName="37" name="inMarketPercentage" queryTableFieldId="57"/>
    <tableColumn id="38" xr3:uid="{02EC6E14-D932-4386-A465-3B4C2E77E55F}" uniqueName="38" name="outMarketPercentage" queryTableFieldId="58"/>
    <tableColumn id="39" xr3:uid="{C92CB70B-9114-47C0-B141-C92DF9E7DFEB}" uniqueName="39" name="sumAskVolK" queryTableFieldId="39"/>
    <tableColumn id="40" xr3:uid="{0866A64A-1A0D-4AD6-B6D4-0B2B6E264CDD}" uniqueName="40" name="sumBidVolK" queryTableFieldId="4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639256-E0A2-4C72-9249-52364FA62D04}" name="StockDivident01" displayName="StockDivident01" ref="A1:F41" tableType="queryTable" totalsRowShown="0">
  <autoFilter ref="A1:F41" xr:uid="{6B639256-E0A2-4C72-9249-52364FA62D04}"/>
  <tableColumns count="6">
    <tableColumn id="15" xr3:uid="{68E9637D-9FED-424D-A3C7-2D7EE814533F}" uniqueName="15" name="股利年度" queryTableFieldId="18"/>
    <tableColumn id="16" xr3:uid="{107A0849-BB4B-4E76-A9B9-F30A0D4C960A}" uniqueName="16" name="除權息日" queryTableFieldId="19" dataDxfId="13"/>
    <tableColumn id="20" xr3:uid="{DAFF142B-9475-4BA8-A5E4-21539449728A}" uniqueName="20" name="期別" queryTableFieldId="23" dataDxfId="12"/>
    <tableColumn id="18" xr3:uid="{C14B1E79-9149-421C-AA98-7D1FEB4898C3}" uniqueName="18" name="現金股利" queryTableFieldId="21"/>
    <tableColumn id="19" xr3:uid="{34233AD8-54A2-4087-B0E2-F03DC8ABC7C4}" uniqueName="19" name="股票股利" queryTableFieldId="22"/>
    <tableColumn id="21" xr3:uid="{0F65597A-7F00-4048-8C18-E495EE745D98}" uniqueName="21" name="symbol" queryTableField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8A168-0BF3-4E04-BCD9-CBC296A81A90}" name="stock_version" displayName="stock_version" ref="A1:A2" tableType="queryTable" totalsRowShown="0">
  <autoFilter ref="A1:A2" xr:uid="{FF68A168-0BF3-4E04-BCD9-CBC296A81A90}"/>
  <tableColumns count="1">
    <tableColumn id="1" xr3:uid="{A5353FC2-F1AE-4ACF-ADE5-4F77328875C6}" uniqueName="1" name="stock_version" queryTableField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havian@behavian.me" TargetMode="External"/><Relationship Id="rId1" Type="http://schemas.openxmlformats.org/officeDocument/2006/relationships/hyperlink" Target="https://behavian.me/2021/12/Stoc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en-US/download/details.aspx?id=39379" TargetMode="External"/><Relationship Id="rId1" Type="http://schemas.openxmlformats.org/officeDocument/2006/relationships/hyperlink" Target="https://microsoft.com/zh-TW/download/details.aspx?id=39379"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DFA1-2CAD-4D16-AE00-0DEF1AB9DB05}">
  <dimension ref="A1:AN2"/>
  <sheetViews>
    <sheetView workbookViewId="0"/>
  </sheetViews>
  <sheetFormatPr defaultRowHeight="15"/>
  <cols>
    <col min="1" max="2" width="6.140625" bestFit="1" customWidth="1"/>
    <col min="3" max="3" width="9.5703125" bestFit="1" customWidth="1"/>
    <col min="4" max="4" width="16.5703125" bestFit="1" customWidth="1"/>
    <col min="5" max="5" width="15" bestFit="1" customWidth="1"/>
    <col min="6" max="6" width="11.7109375" bestFit="1" customWidth="1"/>
    <col min="7" max="7" width="14.28515625" bestFit="1" customWidth="1"/>
    <col min="8" max="8" width="12.5703125" bestFit="1" customWidth="1"/>
    <col min="9" max="9" width="17.140625" bestFit="1" customWidth="1"/>
    <col min="10" max="10" width="10" bestFit="1" customWidth="1"/>
    <col min="11" max="11" width="14.42578125" bestFit="1" customWidth="1"/>
    <col min="12" max="12" width="15" bestFit="1" customWidth="1"/>
    <col min="13" max="13" width="21.42578125" bestFit="1" customWidth="1"/>
    <col min="14" max="14" width="18.140625" bestFit="1" customWidth="1"/>
    <col min="15" max="15" width="7.7109375" bestFit="1" customWidth="1"/>
    <col min="16" max="16" width="23.7109375" bestFit="1" customWidth="1"/>
    <col min="17" max="17" width="23.140625" bestFit="1" customWidth="1"/>
    <col min="18" max="18" width="21.140625" bestFit="1" customWidth="1"/>
    <col min="19" max="19" width="29.140625" bestFit="1" customWidth="1"/>
    <col min="20" max="20" width="20.7109375" bestFit="1" customWidth="1"/>
    <col min="21" max="21" width="16.42578125" bestFit="1" customWidth="1"/>
    <col min="22" max="22" width="21.85546875" bestFit="1" customWidth="1"/>
    <col min="23" max="23" width="10.42578125" bestFit="1" customWidth="1"/>
    <col min="24" max="24" width="14" bestFit="1" customWidth="1"/>
    <col min="25" max="25" width="9.7109375" bestFit="1" customWidth="1"/>
    <col min="26" max="26" width="15" bestFit="1" customWidth="1"/>
    <col min="27" max="27" width="10.5703125" bestFit="1" customWidth="1"/>
    <col min="28" max="28" width="12.85546875" bestFit="1" customWidth="1"/>
    <col min="29" max="29" width="10" bestFit="1" customWidth="1"/>
    <col min="30" max="30" width="10.7109375" bestFit="1" customWidth="1"/>
    <col min="31" max="31" width="11.42578125" bestFit="1" customWidth="1"/>
    <col min="32" max="32" width="12.7109375" bestFit="1" customWidth="1"/>
    <col min="33" max="33" width="12.5703125" bestFit="1" customWidth="1"/>
    <col min="34" max="34" width="19.28515625" bestFit="1" customWidth="1"/>
    <col min="35" max="35" width="11.140625" bestFit="1" customWidth="1"/>
    <col min="36" max="36" width="18.140625" bestFit="1" customWidth="1"/>
    <col min="37" max="37" width="21.7109375" bestFit="1" customWidth="1"/>
    <col min="38" max="38" width="23" bestFit="1" customWidth="1"/>
    <col min="39" max="39" width="14.28515625" bestFit="1" customWidth="1"/>
    <col min="40" max="40" width="14" bestFit="1" customWidth="1"/>
    <col min="41" max="41" width="11.85546875" bestFit="1" customWidth="1"/>
    <col min="42" max="42" width="19.7109375" bestFit="1" customWidth="1"/>
    <col min="43" max="43" width="16" bestFit="1" customWidth="1"/>
    <col min="44" max="44" width="15.7109375" customWidth="1"/>
    <col min="45" max="45" width="11.85546875" bestFit="1" customWidth="1"/>
    <col min="46" max="46" width="19.7109375" bestFit="1" customWidth="1"/>
    <col min="47" max="47" width="22.42578125" bestFit="1" customWidth="1"/>
    <col min="48" max="48" width="23.5703125" bestFit="1" customWidth="1"/>
    <col min="49" max="49" width="16" bestFit="1" customWidth="1"/>
    <col min="50" max="50" width="15.7109375" bestFit="1" customWidth="1"/>
    <col min="51" max="51" width="16" bestFit="1" customWidth="1"/>
    <col min="52" max="52" width="15.7109375" bestFit="1" customWidth="1"/>
  </cols>
  <sheetData>
    <row r="1" spans="1:40">
      <c r="A1" t="s">
        <v>0</v>
      </c>
      <c r="B1" t="s">
        <v>1</v>
      </c>
      <c r="C1" t="s">
        <v>2</v>
      </c>
      <c r="D1" t="s">
        <v>3</v>
      </c>
      <c r="E1" t="s">
        <v>4</v>
      </c>
      <c r="F1" t="s">
        <v>5</v>
      </c>
      <c r="G1" t="s">
        <v>7</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36</v>
      </c>
      <c r="AI1" t="s">
        <v>37</v>
      </c>
      <c r="AJ1" t="s">
        <v>38</v>
      </c>
      <c r="AK1" t="s">
        <v>82</v>
      </c>
      <c r="AL1" t="s">
        <v>83</v>
      </c>
      <c r="AM1" t="s">
        <v>39</v>
      </c>
      <c r="AN1" t="s">
        <v>40</v>
      </c>
    </row>
    <row r="2" spans="1:40">
      <c r="A2" t="s">
        <v>163</v>
      </c>
      <c r="B2" t="s">
        <v>164</v>
      </c>
      <c r="C2" t="s">
        <v>186</v>
      </c>
      <c r="D2" t="s">
        <v>187</v>
      </c>
      <c r="E2" t="s">
        <v>165</v>
      </c>
      <c r="F2" t="s">
        <v>6</v>
      </c>
      <c r="G2" t="s">
        <v>8</v>
      </c>
      <c r="H2" t="b">
        <v>0</v>
      </c>
      <c r="I2" t="s">
        <v>166</v>
      </c>
      <c r="J2" t="b">
        <v>0</v>
      </c>
      <c r="K2" t="s">
        <v>167</v>
      </c>
      <c r="L2" t="s">
        <v>175</v>
      </c>
      <c r="M2" t="s">
        <v>168</v>
      </c>
      <c r="N2" t="s">
        <v>169</v>
      </c>
      <c r="O2" t="s">
        <v>164</v>
      </c>
      <c r="P2" t="s">
        <v>188</v>
      </c>
      <c r="Q2" t="s">
        <v>170</v>
      </c>
      <c r="R2" t="s">
        <v>171</v>
      </c>
      <c r="S2" t="s">
        <v>171</v>
      </c>
      <c r="T2" s="23">
        <v>44559.604166666664</v>
      </c>
      <c r="W2" t="s">
        <v>73</v>
      </c>
      <c r="X2" t="s">
        <v>74</v>
      </c>
      <c r="Y2" t="s">
        <v>172</v>
      </c>
      <c r="Z2" t="s">
        <v>173</v>
      </c>
      <c r="AA2" t="s">
        <v>90</v>
      </c>
      <c r="AB2" t="s">
        <v>189</v>
      </c>
      <c r="AC2" t="s">
        <v>190</v>
      </c>
      <c r="AD2" t="s">
        <v>163</v>
      </c>
      <c r="AE2">
        <v>11422</v>
      </c>
      <c r="AF2">
        <v>12289</v>
      </c>
      <c r="AG2" t="s">
        <v>35</v>
      </c>
      <c r="AH2">
        <v>33830</v>
      </c>
      <c r="AI2">
        <v>24475</v>
      </c>
      <c r="AJ2">
        <v>23711</v>
      </c>
      <c r="AK2" t="s">
        <v>191</v>
      </c>
      <c r="AL2" t="s">
        <v>192</v>
      </c>
      <c r="AM2">
        <v>8450</v>
      </c>
      <c r="AN2">
        <v>2393</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7834-9BCE-4C9F-AF02-396357F1E529}">
  <dimension ref="A1:F41"/>
  <sheetViews>
    <sheetView workbookViewId="0"/>
  </sheetViews>
  <sheetFormatPr defaultRowHeight="15"/>
  <cols>
    <col min="1" max="2" width="11.85546875" bestFit="1" customWidth="1"/>
    <col min="3" max="3" width="7.5703125" bestFit="1" customWidth="1"/>
    <col min="4" max="5" width="11.85546875" bestFit="1" customWidth="1"/>
    <col min="6" max="6" width="9.7109375" bestFit="1" customWidth="1"/>
    <col min="7" max="7" width="12.7109375" bestFit="1" customWidth="1"/>
    <col min="8" max="8" width="7.5703125" bestFit="1" customWidth="1"/>
    <col min="9" max="9" width="10.5703125" bestFit="1" customWidth="1"/>
    <col min="10" max="10" width="9.42578125" bestFit="1" customWidth="1"/>
    <col min="11" max="11" width="19" bestFit="1" customWidth="1"/>
    <col min="12" max="12" width="16.28515625" customWidth="1"/>
    <col min="13" max="13" width="16.28515625" bestFit="1" customWidth="1"/>
    <col min="14" max="14" width="25.7109375" bestFit="1" customWidth="1"/>
    <col min="15" max="15" width="16.42578125" bestFit="1" customWidth="1"/>
    <col min="16" max="16" width="18.42578125" bestFit="1" customWidth="1"/>
    <col min="17" max="17" width="19.28515625" bestFit="1" customWidth="1"/>
    <col min="18" max="18" width="25.7109375" bestFit="1" customWidth="1"/>
    <col min="19" max="19" width="23.85546875" bestFit="1" customWidth="1"/>
    <col min="20" max="20" width="23.42578125" bestFit="1" customWidth="1"/>
    <col min="21" max="21" width="19.85546875" bestFit="1" customWidth="1"/>
  </cols>
  <sheetData>
    <row r="1" spans="1:6">
      <c r="A1" t="s">
        <v>57</v>
      </c>
      <c r="B1" t="s">
        <v>76</v>
      </c>
      <c r="C1" t="s">
        <v>58</v>
      </c>
      <c r="D1" t="s">
        <v>60</v>
      </c>
      <c r="E1" t="s">
        <v>77</v>
      </c>
      <c r="F1" t="s">
        <v>26</v>
      </c>
    </row>
    <row r="2" spans="1:6">
      <c r="A2" t="s">
        <v>91</v>
      </c>
      <c r="B2" s="10" t="s">
        <v>92</v>
      </c>
      <c r="C2" s="10" t="s">
        <v>93</v>
      </c>
      <c r="D2">
        <v>2.75</v>
      </c>
      <c r="E2">
        <v>0</v>
      </c>
      <c r="F2" t="s">
        <v>90</v>
      </c>
    </row>
    <row r="3" spans="1:6">
      <c r="A3" t="s">
        <v>91</v>
      </c>
      <c r="B3" s="10" t="s">
        <v>94</v>
      </c>
      <c r="C3" s="10" t="s">
        <v>95</v>
      </c>
      <c r="D3">
        <v>2.75</v>
      </c>
      <c r="E3">
        <v>0</v>
      </c>
      <c r="F3" t="s">
        <v>90</v>
      </c>
    </row>
    <row r="4" spans="1:6">
      <c r="A4" t="s">
        <v>91</v>
      </c>
      <c r="B4" s="10" t="s">
        <v>96</v>
      </c>
      <c r="C4" s="10" t="s">
        <v>97</v>
      </c>
      <c r="D4">
        <v>2.75</v>
      </c>
      <c r="E4">
        <v>0</v>
      </c>
      <c r="F4" t="s">
        <v>90</v>
      </c>
    </row>
    <row r="5" spans="1:6">
      <c r="A5" t="s">
        <v>70</v>
      </c>
      <c r="B5" s="10" t="s">
        <v>98</v>
      </c>
      <c r="C5" s="10" t="s">
        <v>99</v>
      </c>
      <c r="D5">
        <v>2.5</v>
      </c>
      <c r="E5">
        <v>0</v>
      </c>
      <c r="F5" t="s">
        <v>90</v>
      </c>
    </row>
    <row r="6" spans="1:6">
      <c r="A6" t="s">
        <v>70</v>
      </c>
      <c r="B6" s="10" t="s">
        <v>100</v>
      </c>
      <c r="C6" s="10" t="s">
        <v>93</v>
      </c>
      <c r="D6">
        <v>2.5</v>
      </c>
      <c r="E6">
        <v>0</v>
      </c>
      <c r="F6" t="s">
        <v>90</v>
      </c>
    </row>
    <row r="7" spans="1:6">
      <c r="A7" t="s">
        <v>70</v>
      </c>
      <c r="B7" s="10" t="s">
        <v>101</v>
      </c>
      <c r="C7" s="10" t="s">
        <v>95</v>
      </c>
      <c r="D7">
        <v>2.5</v>
      </c>
      <c r="E7">
        <v>0</v>
      </c>
      <c r="F7" t="s">
        <v>90</v>
      </c>
    </row>
    <row r="8" spans="1:6">
      <c r="A8" t="s">
        <v>70</v>
      </c>
      <c r="B8" s="10" t="s">
        <v>102</v>
      </c>
      <c r="C8" s="10" t="s">
        <v>97</v>
      </c>
      <c r="D8">
        <v>2.5</v>
      </c>
      <c r="E8">
        <v>0</v>
      </c>
      <c r="F8" t="s">
        <v>90</v>
      </c>
    </row>
    <row r="9" spans="1:6">
      <c r="A9" t="s">
        <v>71</v>
      </c>
      <c r="B9" s="10" t="s">
        <v>103</v>
      </c>
      <c r="C9" s="10" t="s">
        <v>99</v>
      </c>
      <c r="D9">
        <v>2.5</v>
      </c>
      <c r="E9">
        <v>0</v>
      </c>
      <c r="F9" t="s">
        <v>90</v>
      </c>
    </row>
    <row r="10" spans="1:6">
      <c r="A10" t="s">
        <v>71</v>
      </c>
      <c r="B10" s="10" t="s">
        <v>104</v>
      </c>
      <c r="C10" s="10" t="s">
        <v>93</v>
      </c>
      <c r="D10">
        <v>2.5</v>
      </c>
      <c r="E10">
        <v>0</v>
      </c>
      <c r="F10" t="s">
        <v>90</v>
      </c>
    </row>
    <row r="11" spans="1:6">
      <c r="A11" t="s">
        <v>71</v>
      </c>
      <c r="B11" s="10" t="s">
        <v>105</v>
      </c>
      <c r="C11" s="10" t="s">
        <v>95</v>
      </c>
      <c r="D11">
        <v>2.5</v>
      </c>
      <c r="E11">
        <v>0</v>
      </c>
      <c r="F11" t="s">
        <v>90</v>
      </c>
    </row>
    <row r="12" spans="1:6">
      <c r="A12" t="s">
        <v>71</v>
      </c>
      <c r="B12" s="10" t="s">
        <v>106</v>
      </c>
      <c r="C12" s="10" t="s">
        <v>97</v>
      </c>
      <c r="D12">
        <v>2</v>
      </c>
      <c r="E12">
        <v>0</v>
      </c>
      <c r="F12" t="s">
        <v>90</v>
      </c>
    </row>
    <row r="13" spans="1:6">
      <c r="A13" t="s">
        <v>72</v>
      </c>
      <c r="B13" s="10" t="s">
        <v>107</v>
      </c>
      <c r="C13" s="10" t="s">
        <v>75</v>
      </c>
      <c r="D13">
        <v>8</v>
      </c>
      <c r="E13">
        <v>0</v>
      </c>
      <c r="F13" t="s">
        <v>90</v>
      </c>
    </row>
    <row r="14" spans="1:6">
      <c r="A14" t="s">
        <v>108</v>
      </c>
      <c r="B14" s="10" t="s">
        <v>109</v>
      </c>
      <c r="C14" s="10" t="s">
        <v>75</v>
      </c>
      <c r="D14">
        <v>8</v>
      </c>
      <c r="E14">
        <v>0</v>
      </c>
      <c r="F14" t="s">
        <v>90</v>
      </c>
    </row>
    <row r="15" spans="1:6">
      <c r="A15" t="s">
        <v>110</v>
      </c>
      <c r="B15" s="10" t="s">
        <v>111</v>
      </c>
      <c r="C15" s="10" t="s">
        <v>75</v>
      </c>
      <c r="D15">
        <v>7</v>
      </c>
      <c r="E15">
        <v>0</v>
      </c>
      <c r="F15" t="s">
        <v>90</v>
      </c>
    </row>
    <row r="16" spans="1:6">
      <c r="A16" t="s">
        <v>112</v>
      </c>
      <c r="B16" s="10" t="s">
        <v>113</v>
      </c>
      <c r="C16" s="10" t="s">
        <v>75</v>
      </c>
      <c r="D16">
        <v>6</v>
      </c>
      <c r="E16">
        <v>0</v>
      </c>
      <c r="F16" t="s">
        <v>90</v>
      </c>
    </row>
    <row r="17" spans="1:6">
      <c r="A17" t="s">
        <v>114</v>
      </c>
      <c r="B17" s="10" t="s">
        <v>115</v>
      </c>
      <c r="C17" s="10" t="s">
        <v>75</v>
      </c>
      <c r="D17">
        <v>4.5</v>
      </c>
      <c r="E17">
        <v>0</v>
      </c>
      <c r="F17" t="s">
        <v>90</v>
      </c>
    </row>
    <row r="18" spans="1:6">
      <c r="A18" t="s">
        <v>116</v>
      </c>
      <c r="B18" s="10" t="s">
        <v>117</v>
      </c>
      <c r="C18" s="10" t="s">
        <v>75</v>
      </c>
      <c r="D18">
        <v>3</v>
      </c>
      <c r="E18">
        <v>0</v>
      </c>
      <c r="F18" t="s">
        <v>90</v>
      </c>
    </row>
    <row r="19" spans="1:6">
      <c r="A19" t="s">
        <v>118</v>
      </c>
      <c r="B19" s="10" t="s">
        <v>119</v>
      </c>
      <c r="C19" s="10" t="s">
        <v>75</v>
      </c>
      <c r="D19">
        <v>3</v>
      </c>
      <c r="E19">
        <v>0</v>
      </c>
      <c r="F19" t="s">
        <v>90</v>
      </c>
    </row>
    <row r="20" spans="1:6">
      <c r="A20" t="s">
        <v>120</v>
      </c>
      <c r="B20" s="10" t="s">
        <v>121</v>
      </c>
      <c r="C20" s="10" t="s">
        <v>75</v>
      </c>
      <c r="D20">
        <v>3</v>
      </c>
      <c r="E20">
        <v>0</v>
      </c>
      <c r="F20" t="s">
        <v>90</v>
      </c>
    </row>
    <row r="21" spans="1:6">
      <c r="A21" t="s">
        <v>122</v>
      </c>
      <c r="B21" s="10" t="s">
        <v>123</v>
      </c>
      <c r="C21" s="10" t="s">
        <v>75</v>
      </c>
      <c r="D21">
        <v>3</v>
      </c>
      <c r="E21">
        <v>0</v>
      </c>
      <c r="F21" t="s">
        <v>90</v>
      </c>
    </row>
    <row r="22" spans="1:6">
      <c r="A22" t="s">
        <v>124</v>
      </c>
      <c r="B22" s="10" t="s">
        <v>125</v>
      </c>
      <c r="C22" s="10" t="s">
        <v>75</v>
      </c>
      <c r="D22">
        <v>3</v>
      </c>
      <c r="E22">
        <v>0</v>
      </c>
      <c r="F22" t="s">
        <v>90</v>
      </c>
    </row>
    <row r="23" spans="1:6">
      <c r="A23" t="s">
        <v>126</v>
      </c>
      <c r="B23" s="10" t="s">
        <v>127</v>
      </c>
      <c r="C23" s="10" t="s">
        <v>75</v>
      </c>
      <c r="D23">
        <v>3</v>
      </c>
      <c r="E23">
        <v>0.05</v>
      </c>
      <c r="F23" t="s">
        <v>90</v>
      </c>
    </row>
    <row r="24" spans="1:6">
      <c r="A24" t="s">
        <v>128</v>
      </c>
      <c r="B24" s="10" t="s">
        <v>129</v>
      </c>
      <c r="C24" s="10" t="s">
        <v>75</v>
      </c>
      <c r="D24">
        <v>3.03</v>
      </c>
      <c r="E24">
        <v>0.05</v>
      </c>
      <c r="F24" t="s">
        <v>90</v>
      </c>
    </row>
    <row r="25" spans="1:6">
      <c r="A25" t="s">
        <v>130</v>
      </c>
      <c r="B25" s="10" t="s">
        <v>131</v>
      </c>
      <c r="C25" s="10" t="s">
        <v>75</v>
      </c>
      <c r="D25">
        <v>3</v>
      </c>
      <c r="E25">
        <v>0.05</v>
      </c>
      <c r="F25" t="s">
        <v>90</v>
      </c>
    </row>
    <row r="26" spans="1:6">
      <c r="A26" t="s">
        <v>132</v>
      </c>
      <c r="B26" s="10" t="s">
        <v>133</v>
      </c>
      <c r="C26" s="10" t="s">
        <v>75</v>
      </c>
      <c r="D26">
        <v>2.5</v>
      </c>
      <c r="E26">
        <v>0.3</v>
      </c>
      <c r="F26" t="s">
        <v>90</v>
      </c>
    </row>
    <row r="27" spans="1:6">
      <c r="A27" t="s">
        <v>134</v>
      </c>
      <c r="B27" s="10" t="s">
        <v>135</v>
      </c>
      <c r="C27" s="10" t="s">
        <v>75</v>
      </c>
      <c r="D27">
        <v>2</v>
      </c>
      <c r="E27">
        <v>0.5</v>
      </c>
      <c r="F27" t="s">
        <v>90</v>
      </c>
    </row>
    <row r="28" spans="1:6">
      <c r="A28" t="s">
        <v>136</v>
      </c>
      <c r="B28" s="10" t="s">
        <v>137</v>
      </c>
      <c r="C28" s="10" t="s">
        <v>75</v>
      </c>
      <c r="D28">
        <v>0.6</v>
      </c>
      <c r="E28">
        <v>1.41</v>
      </c>
      <c r="F28" t="s">
        <v>90</v>
      </c>
    </row>
    <row r="29" spans="1:6">
      <c r="A29" t="s">
        <v>138</v>
      </c>
      <c r="B29" s="10" t="s">
        <v>139</v>
      </c>
      <c r="C29" s="10" t="s">
        <v>75</v>
      </c>
      <c r="D29">
        <v>0</v>
      </c>
      <c r="E29">
        <v>0.8</v>
      </c>
      <c r="F29" t="s">
        <v>90</v>
      </c>
    </row>
    <row r="30" spans="1:6">
      <c r="A30" t="s">
        <v>140</v>
      </c>
      <c r="B30" s="10" t="s">
        <v>141</v>
      </c>
      <c r="C30" s="10" t="s">
        <v>75</v>
      </c>
      <c r="D30">
        <v>0</v>
      </c>
      <c r="E30">
        <v>1</v>
      </c>
      <c r="F30" t="s">
        <v>90</v>
      </c>
    </row>
    <row r="31" spans="1:6">
      <c r="A31" t="s">
        <v>142</v>
      </c>
      <c r="B31" s="10" t="s">
        <v>143</v>
      </c>
      <c r="C31" s="10" t="s">
        <v>75</v>
      </c>
      <c r="D31">
        <v>0</v>
      </c>
      <c r="E31">
        <v>4</v>
      </c>
      <c r="F31" t="s">
        <v>90</v>
      </c>
    </row>
    <row r="32" spans="1:6">
      <c r="A32" t="s">
        <v>144</v>
      </c>
      <c r="B32" s="10" t="s">
        <v>145</v>
      </c>
      <c r="C32" s="10" t="s">
        <v>75</v>
      </c>
      <c r="D32">
        <v>0</v>
      </c>
      <c r="E32">
        <v>2.8</v>
      </c>
      <c r="F32" t="s">
        <v>90</v>
      </c>
    </row>
    <row r="33" spans="1:6">
      <c r="A33" t="s">
        <v>146</v>
      </c>
      <c r="B33" s="10" t="s">
        <v>147</v>
      </c>
      <c r="C33" s="10" t="s">
        <v>75</v>
      </c>
      <c r="D33">
        <v>0</v>
      </c>
      <c r="E33">
        <v>2.2999999999999998</v>
      </c>
      <c r="F33" t="s">
        <v>90</v>
      </c>
    </row>
    <row r="34" spans="1:6">
      <c r="A34" t="s">
        <v>148</v>
      </c>
      <c r="B34" s="10" t="s">
        <v>149</v>
      </c>
      <c r="C34" s="10" t="s">
        <v>75</v>
      </c>
      <c r="D34">
        <v>0</v>
      </c>
      <c r="E34">
        <v>4.5</v>
      </c>
      <c r="F34" t="s">
        <v>90</v>
      </c>
    </row>
    <row r="35" spans="1:6">
      <c r="A35" t="s">
        <v>150</v>
      </c>
      <c r="B35" s="10" t="s">
        <v>151</v>
      </c>
      <c r="C35" s="10" t="s">
        <v>75</v>
      </c>
      <c r="D35">
        <v>0</v>
      </c>
      <c r="E35">
        <v>5</v>
      </c>
      <c r="F35" t="s">
        <v>90</v>
      </c>
    </row>
    <row r="36" spans="1:6">
      <c r="A36" t="s">
        <v>152</v>
      </c>
      <c r="B36" s="10" t="s">
        <v>153</v>
      </c>
      <c r="C36" s="10" t="s">
        <v>75</v>
      </c>
      <c r="D36">
        <v>0</v>
      </c>
      <c r="E36">
        <v>8</v>
      </c>
      <c r="F36" t="s">
        <v>90</v>
      </c>
    </row>
    <row r="37" spans="1:6">
      <c r="A37" t="s">
        <v>154</v>
      </c>
      <c r="B37" s="10" t="s">
        <v>155</v>
      </c>
      <c r="C37" s="10" t="s">
        <v>75</v>
      </c>
      <c r="D37">
        <v>0</v>
      </c>
      <c r="E37">
        <v>8</v>
      </c>
      <c r="F37" t="s">
        <v>90</v>
      </c>
    </row>
    <row r="38" spans="1:6">
      <c r="A38" t="s">
        <v>156</v>
      </c>
      <c r="B38" s="10" t="s">
        <v>157</v>
      </c>
      <c r="C38" s="10" t="s">
        <v>75</v>
      </c>
      <c r="D38">
        <v>1</v>
      </c>
      <c r="E38">
        <v>2.48</v>
      </c>
      <c r="F38" t="s">
        <v>90</v>
      </c>
    </row>
    <row r="39" spans="1:6">
      <c r="A39" t="s">
        <v>158</v>
      </c>
      <c r="B39" s="10" t="s">
        <v>159</v>
      </c>
      <c r="C39" s="10" t="s">
        <v>75</v>
      </c>
      <c r="D39">
        <v>0</v>
      </c>
      <c r="E39">
        <v>1.04</v>
      </c>
      <c r="F39" t="s">
        <v>90</v>
      </c>
    </row>
    <row r="40" spans="1:6">
      <c r="A40" t="s">
        <v>160</v>
      </c>
      <c r="B40" s="10" t="s">
        <v>161</v>
      </c>
      <c r="C40" s="10" t="s">
        <v>75</v>
      </c>
      <c r="D40">
        <v>0</v>
      </c>
      <c r="E40">
        <v>0.4</v>
      </c>
      <c r="F40" t="s">
        <v>90</v>
      </c>
    </row>
    <row r="41" spans="1:6">
      <c r="A41" t="s">
        <v>160</v>
      </c>
      <c r="B41" s="10" t="s">
        <v>162</v>
      </c>
      <c r="C41" s="10" t="s">
        <v>75</v>
      </c>
      <c r="D41">
        <v>0.1</v>
      </c>
      <c r="E41">
        <v>0</v>
      </c>
      <c r="F41" t="s">
        <v>90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AB2-C6FB-4B01-AE75-7A313AFABFAA}">
  <dimension ref="A1:A2"/>
  <sheetViews>
    <sheetView workbookViewId="0">
      <selection sqref="A1:A2"/>
    </sheetView>
  </sheetViews>
  <sheetFormatPr defaultRowHeight="15"/>
  <cols>
    <col min="1" max="1" width="15.5703125" bestFit="1" customWidth="1"/>
  </cols>
  <sheetData>
    <row r="1" spans="1:1">
      <c r="A1" t="s">
        <v>185</v>
      </c>
    </row>
    <row r="2" spans="1:1">
      <c r="A2" t="s">
        <v>194</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A24A-CB64-41F2-9F4B-70EA77ADF8AB}">
  <sheetPr codeName="Sheet1"/>
  <dimension ref="A1:Q60"/>
  <sheetViews>
    <sheetView tabSelected="1" zoomScale="85" zoomScaleNormal="85" workbookViewId="0"/>
  </sheetViews>
  <sheetFormatPr defaultRowHeight="15"/>
  <cols>
    <col min="1" max="1" width="10" customWidth="1"/>
    <col min="2" max="2" width="15.5703125" customWidth="1"/>
    <col min="3" max="3" width="15.85546875" bestFit="1" customWidth="1"/>
    <col min="4" max="16" width="12.5703125" customWidth="1"/>
  </cols>
  <sheetData>
    <row r="1" spans="1:17" ht="16.5">
      <c r="A1" s="80" t="s">
        <v>90</v>
      </c>
      <c r="B1" t="s">
        <v>89</v>
      </c>
      <c r="C1" s="1"/>
      <c r="D1" s="1"/>
    </row>
    <row r="2" spans="1:17" ht="16.5" thickBot="1">
      <c r="A2" s="30"/>
      <c r="C2" s="1"/>
      <c r="D2" s="1"/>
    </row>
    <row r="3" spans="1:17" ht="17.25" thickBot="1">
      <c r="B3" s="89" t="s">
        <v>41</v>
      </c>
      <c r="C3" s="90"/>
      <c r="D3" s="91"/>
      <c r="E3" s="16" t="s">
        <v>42</v>
      </c>
      <c r="F3" s="16" t="s">
        <v>43</v>
      </c>
      <c r="G3" s="16" t="s">
        <v>44</v>
      </c>
      <c r="H3" s="16" t="s">
        <v>45</v>
      </c>
      <c r="I3" s="16" t="s">
        <v>46</v>
      </c>
      <c r="J3" s="16" t="s">
        <v>47</v>
      </c>
      <c r="K3" s="16" t="s">
        <v>48</v>
      </c>
      <c r="L3" s="16" t="s">
        <v>49</v>
      </c>
      <c r="M3" s="16" t="s">
        <v>50</v>
      </c>
      <c r="N3" s="16" t="s">
        <v>51</v>
      </c>
      <c r="O3" s="16" t="s">
        <v>54</v>
      </c>
      <c r="P3" s="17" t="s">
        <v>55</v>
      </c>
      <c r="Q3" s="19"/>
    </row>
    <row r="4" spans="1:17">
      <c r="B4" s="18" t="s">
        <v>52</v>
      </c>
      <c r="C4" s="27" t="s">
        <v>53</v>
      </c>
      <c r="D4" s="28" t="s">
        <v>56</v>
      </c>
      <c r="E4" s="3"/>
      <c r="F4" s="4"/>
      <c r="G4" s="4"/>
      <c r="H4" s="4"/>
      <c r="I4" s="4"/>
      <c r="J4" s="4"/>
      <c r="K4" s="4"/>
      <c r="L4" s="4"/>
      <c r="M4" s="4"/>
      <c r="N4" s="4"/>
      <c r="O4" s="4"/>
      <c r="P4" s="11"/>
      <c r="Q4" s="7"/>
    </row>
    <row r="5" spans="1:17">
      <c r="B5" s="31" t="str" cm="1">
        <f t="array" ref="B5">StockServices01[symbol]</f>
        <v>2330.TW</v>
      </c>
      <c r="C5" s="32" t="str" cm="1">
        <f t="array" ref="C5">StockServices01[symbolName]</f>
        <v>台積電</v>
      </c>
      <c r="D5" s="33" t="str" cm="1">
        <f t="array" ref="D5">StockServices01[sectorName]</f>
        <v>半導體</v>
      </c>
      <c r="E5" s="15" cm="1">
        <f t="array" ref="E5">StockServices01[regularMarketTime]</f>
        <v>44559.604166666664</v>
      </c>
      <c r="F5" s="8" t="str" cm="1">
        <f t="array" ref="F5">StockServices01[price]</f>
        <v>616</v>
      </c>
      <c r="G5" s="8" t="str" cm="1">
        <f t="array" ref="G5">StockServices01[bid]</f>
        <v>616</v>
      </c>
      <c r="H5" s="8" t="str" cm="1">
        <f t="array" ref="H5">StockServices01[ask]</f>
        <v>617</v>
      </c>
      <c r="I5" s="13" t="str" cm="1">
        <f t="array" ref="I5">StockServices01[changePercent]</f>
        <v>+0.16%</v>
      </c>
      <c r="J5" s="9" cm="1">
        <f t="array" ref="J5">StockServices01[volumeK]</f>
        <v>24475</v>
      </c>
      <c r="K5" s="8" t="str" cm="1">
        <f t="array" ref="K5">StockServices01[regularMarketPreviousClose]</f>
        <v>615</v>
      </c>
      <c r="L5" s="8" t="str" cm="1">
        <f t="array" ref="L5">StockServices01[regularMarketOpen]</f>
        <v>615</v>
      </c>
      <c r="M5" s="8" t="str" cm="1">
        <f t="array" ref="M5">StockServices01[regularMarketDayHigh]</f>
        <v>619</v>
      </c>
      <c r="N5" s="8" t="str" cm="1">
        <f t="array" ref="N5">StockServices01[regularMarketDayLow]</f>
        <v>614</v>
      </c>
      <c r="O5" s="21" t="str" cm="1">
        <f t="array" ref="O5">StockServices01[limitUpPrice]</f>
        <v>676</v>
      </c>
      <c r="P5" s="22" t="str" cm="1">
        <f t="array" ref="P5">StockServices01[limitDownPrice]</f>
        <v>554</v>
      </c>
      <c r="Q5" s="20"/>
    </row>
    <row r="6" spans="1:17">
      <c r="B6" s="2"/>
      <c r="C6" s="7"/>
      <c r="D6" s="11"/>
      <c r="E6" s="4"/>
      <c r="F6" s="4"/>
      <c r="G6" s="4"/>
      <c r="H6" s="4"/>
      <c r="I6" s="14"/>
      <c r="J6" s="4"/>
      <c r="K6" s="4"/>
      <c r="L6" s="4"/>
      <c r="M6" s="4"/>
      <c r="N6" s="4"/>
      <c r="O6" s="4"/>
      <c r="P6" s="11"/>
      <c r="Q6" s="7"/>
    </row>
    <row r="7" spans="1:17">
      <c r="B7" s="24"/>
      <c r="C7" s="7"/>
      <c r="D7" s="11"/>
      <c r="E7" s="4"/>
      <c r="F7" s="4"/>
      <c r="G7" s="4"/>
      <c r="H7" s="4"/>
      <c r="I7" s="4"/>
      <c r="J7" s="4"/>
      <c r="K7" s="4"/>
      <c r="L7" s="4"/>
      <c r="P7" s="11"/>
      <c r="Q7" s="7"/>
    </row>
    <row r="8" spans="1:17">
      <c r="B8" s="29"/>
      <c r="C8" s="7"/>
      <c r="D8" s="11"/>
      <c r="E8" s="4"/>
      <c r="F8" s="4"/>
      <c r="G8" s="4"/>
      <c r="H8" s="4"/>
      <c r="I8" s="4"/>
      <c r="J8" s="4"/>
      <c r="L8" s="4"/>
      <c r="M8" s="4"/>
      <c r="N8" s="4"/>
      <c r="O8" s="4"/>
      <c r="P8" s="11"/>
      <c r="Q8" s="7"/>
    </row>
    <row r="9" spans="1:17" ht="15.75" thickBot="1">
      <c r="B9" s="5"/>
      <c r="C9" s="6"/>
      <c r="D9" s="12"/>
      <c r="E9" s="6"/>
      <c r="F9" s="6"/>
      <c r="G9" s="6"/>
      <c r="H9" s="6"/>
      <c r="I9" s="6"/>
      <c r="J9" s="6"/>
      <c r="K9" s="6"/>
      <c r="L9" s="6"/>
      <c r="M9" s="6"/>
      <c r="N9" s="6"/>
      <c r="O9" s="6"/>
      <c r="P9" s="12"/>
      <c r="Q9" s="7"/>
    </row>
    <row r="10" spans="1:17" ht="15.75" thickBot="1"/>
    <row r="11" spans="1:17" ht="15.75" thickBot="1">
      <c r="B11" s="37" t="s">
        <v>61</v>
      </c>
      <c r="C11" s="73" t="s">
        <v>88</v>
      </c>
      <c r="D11" s="38"/>
      <c r="E11" s="38"/>
      <c r="F11" s="38"/>
      <c r="H11" s="35" t="s">
        <v>59</v>
      </c>
      <c r="I11" s="38" t="str">
        <f>StockDivident01!F2</f>
        <v>2330</v>
      </c>
      <c r="J11" s="36"/>
      <c r="K11" s="36"/>
      <c r="L11" s="36"/>
      <c r="M11" s="66"/>
    </row>
    <row r="12" spans="1:17" ht="16.5" thickBot="1">
      <c r="B12" s="35" t="s">
        <v>86</v>
      </c>
      <c r="C12" s="77"/>
      <c r="D12" s="40">
        <f>IF(ISBLANK($C$12),$K$13,$C$12)</f>
        <v>2.75</v>
      </c>
      <c r="E12" s="39" t="s">
        <v>63</v>
      </c>
      <c r="F12" s="41">
        <f>ROUND(D16/SUM(D12:D13),0)</f>
        <v>1000</v>
      </c>
      <c r="H12" s="52" t="str" cm="1">
        <f t="array" ref="H12:L52">StockDivident01[[#All],[股利年度]:[股票股利]]</f>
        <v>股利年度</v>
      </c>
      <c r="I12" s="53" t="str">
        <v>除權息日</v>
      </c>
      <c r="J12" s="53" t="str">
        <v>期別</v>
      </c>
      <c r="K12" s="53" t="str">
        <v>現金股利</v>
      </c>
      <c r="L12" s="67" t="str">
        <v>股票股利</v>
      </c>
      <c r="M12" s="25"/>
    </row>
    <row r="13" spans="1:17" ht="16.5" thickTop="1" thickBot="1">
      <c r="B13" s="74" t="s">
        <v>87</v>
      </c>
      <c r="C13" s="78"/>
      <c r="D13" s="43">
        <f>IF(ISBLANK($C$13),$L$13,$C$13)</f>
        <v>0</v>
      </c>
      <c r="E13" s="42" t="s">
        <v>64</v>
      </c>
      <c r="F13" s="44">
        <f>F12+ROUND(D13/D14*F12,0)</f>
        <v>1000</v>
      </c>
      <c r="H13" s="68" t="str">
        <v>2021</v>
      </c>
      <c r="I13" s="69" t="str">
        <v>2022-03-16</v>
      </c>
      <c r="J13" s="68" t="str">
        <v>Q3</v>
      </c>
      <c r="K13" s="70">
        <v>2.75</v>
      </c>
      <c r="L13" s="70">
        <v>0</v>
      </c>
      <c r="M13" s="26"/>
    </row>
    <row r="14" spans="1:17" ht="16.5" thickTop="1" thickBot="1">
      <c r="B14" s="74" t="s">
        <v>62</v>
      </c>
      <c r="C14" s="78"/>
      <c r="D14" s="45">
        <f>IF(ISBLANK($C$14),10,$C$14)</f>
        <v>10</v>
      </c>
      <c r="E14" s="46"/>
      <c r="F14" s="47"/>
      <c r="H14" s="46" t="str">
        <v>2021</v>
      </c>
      <c r="I14" s="54" t="str">
        <v>2021-12-16</v>
      </c>
      <c r="J14" s="48" t="str">
        <v>Q2</v>
      </c>
      <c r="K14" s="55">
        <v>2.75</v>
      </c>
      <c r="L14" s="56">
        <v>0</v>
      </c>
      <c r="M14" s="26"/>
    </row>
    <row r="15" spans="1:17" ht="16.5" thickTop="1" thickBot="1">
      <c r="B15" s="75"/>
      <c r="C15" s="57"/>
      <c r="D15" s="48"/>
      <c r="E15" s="42" t="s">
        <v>85</v>
      </c>
      <c r="F15" s="72">
        <f>F13*K5</f>
        <v>615000</v>
      </c>
      <c r="H15" s="46" t="str">
        <v>2021</v>
      </c>
      <c r="I15" s="54" t="str">
        <v>2021-09-16</v>
      </c>
      <c r="J15" s="48" t="str">
        <v>Q1</v>
      </c>
      <c r="K15" s="55">
        <v>2.75</v>
      </c>
      <c r="L15" s="56">
        <v>0</v>
      </c>
      <c r="M15" s="26"/>
    </row>
    <row r="16" spans="1:17" ht="16.5" thickTop="1" thickBot="1">
      <c r="B16" s="76" t="s">
        <v>84</v>
      </c>
      <c r="C16" s="79"/>
      <c r="D16" s="49">
        <v>2750</v>
      </c>
      <c r="E16" s="50" t="s">
        <v>65</v>
      </c>
      <c r="F16" s="51">
        <f>F13*D14</f>
        <v>10000</v>
      </c>
      <c r="H16" s="46" t="str">
        <v>2020</v>
      </c>
      <c r="I16" s="54" t="str">
        <v>2021-06-17</v>
      </c>
      <c r="J16" s="48" t="str">
        <v>Q4</v>
      </c>
      <c r="K16" s="55">
        <v>2.5</v>
      </c>
      <c r="L16" s="56">
        <v>0</v>
      </c>
      <c r="M16" s="26"/>
    </row>
    <row r="17" spans="2:13" ht="15.95" customHeight="1" thickBot="1">
      <c r="C17" s="71"/>
      <c r="D17" s="63"/>
      <c r="E17" s="38"/>
      <c r="F17" s="38"/>
      <c r="G17" s="38"/>
      <c r="H17" s="46" t="str">
        <v>2020</v>
      </c>
      <c r="I17" s="54" t="str">
        <v>2021-03-17</v>
      </c>
      <c r="J17" s="48" t="str">
        <v>Q3</v>
      </c>
      <c r="K17" s="55">
        <v>2.5</v>
      </c>
      <c r="L17" s="56">
        <v>0</v>
      </c>
      <c r="M17" s="26"/>
    </row>
    <row r="18" spans="2:13" ht="15.4" customHeight="1" thickBot="1">
      <c r="B18" s="37" t="s">
        <v>174</v>
      </c>
      <c r="C18" s="88">
        <v>1.1000000000000001</v>
      </c>
      <c r="D18" s="36"/>
      <c r="E18" s="36"/>
      <c r="F18" s="36"/>
      <c r="G18" s="36"/>
      <c r="H18" s="46" t="str">
        <v>2020</v>
      </c>
      <c r="I18" s="54" t="str">
        <v>2020-12-17</v>
      </c>
      <c r="J18" s="48" t="str">
        <v>Q2</v>
      </c>
      <c r="K18" s="55">
        <v>2.5</v>
      </c>
      <c r="L18" s="56">
        <v>0</v>
      </c>
      <c r="M18" s="26"/>
    </row>
    <row r="19" spans="2:13" ht="17.25" thickBot="1">
      <c r="B19" s="86" t="s">
        <v>184</v>
      </c>
      <c r="C19" s="87" t="str" cm="1">
        <f t="array" ref="C19">stock_version[stock_version]</f>
        <v>1.2</v>
      </c>
      <c r="G19" s="36"/>
      <c r="H19" s="46" t="str">
        <v>2020</v>
      </c>
      <c r="I19" s="54" t="str">
        <v>2020-09-17</v>
      </c>
      <c r="J19" s="48" t="str">
        <v>Q1</v>
      </c>
      <c r="K19" s="55">
        <v>2.5</v>
      </c>
      <c r="L19" s="56">
        <v>0</v>
      </c>
      <c r="M19" s="26"/>
    </row>
    <row r="20" spans="2:13" ht="15.75" thickBot="1">
      <c r="C20" s="10"/>
      <c r="F20" s="66"/>
      <c r="G20" s="48"/>
      <c r="H20" s="46" t="str">
        <v>2019</v>
      </c>
      <c r="I20" s="54" t="str">
        <v>2020-06-18</v>
      </c>
      <c r="J20" s="48" t="str">
        <v>Q4</v>
      </c>
      <c r="K20" s="55">
        <v>2.5</v>
      </c>
      <c r="L20" s="56">
        <v>0</v>
      </c>
      <c r="M20" s="26"/>
    </row>
    <row r="21" spans="2:13">
      <c r="B21" s="83" t="s">
        <v>178</v>
      </c>
      <c r="C21" s="92" t="s">
        <v>179</v>
      </c>
      <c r="D21" s="92"/>
      <c r="F21" s="66"/>
      <c r="G21" s="48"/>
      <c r="H21" s="46" t="str">
        <v>2019</v>
      </c>
      <c r="I21" s="54" t="str">
        <v>2020-03-19</v>
      </c>
      <c r="J21" s="48" t="str">
        <v>Q3</v>
      </c>
      <c r="K21" s="55">
        <v>2.5</v>
      </c>
      <c r="L21" s="56">
        <v>0</v>
      </c>
      <c r="M21" s="26"/>
    </row>
    <row r="22" spans="2:13">
      <c r="B22" s="84" t="s">
        <v>180</v>
      </c>
      <c r="C22" s="93" t="s">
        <v>181</v>
      </c>
      <c r="D22" s="93"/>
      <c r="F22" s="66"/>
      <c r="G22" s="48"/>
      <c r="H22" s="46" t="str">
        <v>2019</v>
      </c>
      <c r="I22" s="54" t="str">
        <v>2019-12-19</v>
      </c>
      <c r="J22" s="48" t="str">
        <v>Q2</v>
      </c>
      <c r="K22" s="55">
        <v>2.5</v>
      </c>
      <c r="L22" s="56">
        <v>0</v>
      </c>
      <c r="M22" s="26"/>
    </row>
    <row r="23" spans="2:13" ht="15.75" thickBot="1">
      <c r="B23" s="85" t="s">
        <v>182</v>
      </c>
      <c r="C23" s="94" t="s">
        <v>183</v>
      </c>
      <c r="D23" s="94"/>
      <c r="F23" s="66"/>
      <c r="G23" s="48"/>
      <c r="H23" s="46" t="str">
        <v>2019</v>
      </c>
      <c r="I23" s="54" t="str">
        <v>2019-09-19</v>
      </c>
      <c r="J23" s="48" t="str">
        <v>Q1</v>
      </c>
      <c r="K23" s="55">
        <v>2</v>
      </c>
      <c r="L23" s="56">
        <v>0</v>
      </c>
      <c r="M23" s="26"/>
    </row>
    <row r="24" spans="2:13">
      <c r="F24" s="66"/>
      <c r="G24" s="48"/>
      <c r="H24" s="46" t="str">
        <v>2018</v>
      </c>
      <c r="I24" s="54" t="str">
        <v>2019-06-24</v>
      </c>
      <c r="J24" s="48" t="str">
        <v/>
      </c>
      <c r="K24" s="55">
        <v>8</v>
      </c>
      <c r="L24" s="56">
        <v>0</v>
      </c>
      <c r="M24" s="26"/>
    </row>
    <row r="25" spans="2:13">
      <c r="F25" s="66"/>
      <c r="G25" s="48"/>
      <c r="H25" s="46" t="str">
        <v>2017</v>
      </c>
      <c r="I25" s="54" t="str">
        <v>2018-06-25</v>
      </c>
      <c r="J25" s="48" t="str">
        <v/>
      </c>
      <c r="K25" s="55">
        <v>8</v>
      </c>
      <c r="L25" s="56">
        <v>0</v>
      </c>
      <c r="M25" s="26"/>
    </row>
    <row r="26" spans="2:13">
      <c r="F26" s="66"/>
      <c r="G26" s="48"/>
      <c r="H26" s="46" t="str">
        <v>2016</v>
      </c>
      <c r="I26" s="54" t="str">
        <v>2017-06-26</v>
      </c>
      <c r="J26" s="48" t="str">
        <v/>
      </c>
      <c r="K26" s="55">
        <v>7</v>
      </c>
      <c r="L26" s="56">
        <v>0</v>
      </c>
      <c r="M26" s="26"/>
    </row>
    <row r="27" spans="2:13">
      <c r="F27" s="66"/>
      <c r="G27" s="57"/>
      <c r="H27" s="46" t="str">
        <v>2015</v>
      </c>
      <c r="I27" s="54" t="str">
        <v>2016-06-27</v>
      </c>
      <c r="J27" s="48" t="str">
        <v/>
      </c>
      <c r="K27" s="55">
        <v>6</v>
      </c>
      <c r="L27" s="56">
        <v>0</v>
      </c>
      <c r="M27" s="26"/>
    </row>
    <row r="28" spans="2:13">
      <c r="F28" s="66"/>
      <c r="G28" s="57"/>
      <c r="H28" s="46" t="str">
        <v>2014</v>
      </c>
      <c r="I28" s="54" t="str">
        <v>2015-06-29</v>
      </c>
      <c r="J28" s="48" t="str">
        <v/>
      </c>
      <c r="K28" s="55">
        <v>4.5</v>
      </c>
      <c r="L28" s="56">
        <v>0</v>
      </c>
      <c r="M28" s="26"/>
    </row>
    <row r="29" spans="2:13">
      <c r="F29" s="66"/>
      <c r="G29" s="57"/>
      <c r="H29" s="46" t="str">
        <v>2013</v>
      </c>
      <c r="I29" s="54" t="str">
        <v>2014-07-14</v>
      </c>
      <c r="J29" s="48" t="str">
        <v/>
      </c>
      <c r="K29" s="55">
        <v>3</v>
      </c>
      <c r="L29" s="56">
        <v>0</v>
      </c>
      <c r="M29" s="26"/>
    </row>
    <row r="30" spans="2:13">
      <c r="F30" s="66"/>
      <c r="G30" s="57"/>
      <c r="H30" s="46" t="str">
        <v>2012</v>
      </c>
      <c r="I30" s="54" t="str">
        <v>2013-07-03</v>
      </c>
      <c r="J30" s="48" t="str">
        <v/>
      </c>
      <c r="K30" s="55">
        <v>3</v>
      </c>
      <c r="L30" s="56">
        <v>0</v>
      </c>
      <c r="M30" s="26"/>
    </row>
    <row r="31" spans="2:13">
      <c r="F31" s="66"/>
      <c r="G31" s="57"/>
      <c r="H31" s="46" t="str">
        <v>2011</v>
      </c>
      <c r="I31" s="54" t="str">
        <v>2012-07-04</v>
      </c>
      <c r="J31" s="48" t="str">
        <v/>
      </c>
      <c r="K31" s="55">
        <v>3</v>
      </c>
      <c r="L31" s="56">
        <v>0</v>
      </c>
      <c r="M31" s="26"/>
    </row>
    <row r="32" spans="2:13">
      <c r="G32" s="57"/>
      <c r="H32" s="46" t="str">
        <v>2010</v>
      </c>
      <c r="I32" s="54" t="str">
        <v>2011-06-29</v>
      </c>
      <c r="J32" s="48" t="str">
        <v/>
      </c>
      <c r="K32" s="55">
        <v>3</v>
      </c>
      <c r="L32" s="56">
        <v>0</v>
      </c>
      <c r="M32" s="26"/>
    </row>
    <row r="33" spans="7:12">
      <c r="G33" s="36"/>
      <c r="H33" s="46" t="str">
        <v>2009</v>
      </c>
      <c r="I33" s="54" t="str">
        <v>2010-07-06</v>
      </c>
      <c r="J33" s="48" t="str">
        <v/>
      </c>
      <c r="K33" s="55">
        <v>3</v>
      </c>
      <c r="L33" s="56">
        <v>0</v>
      </c>
    </row>
    <row r="34" spans="7:12">
      <c r="G34" s="36"/>
      <c r="H34" s="46" t="str">
        <v>2008</v>
      </c>
      <c r="I34" s="54" t="str">
        <v>2009-07-15</v>
      </c>
      <c r="J34" s="48" t="str">
        <v/>
      </c>
      <c r="K34" s="55">
        <v>3</v>
      </c>
      <c r="L34" s="56">
        <v>0.05</v>
      </c>
    </row>
    <row r="35" spans="7:12">
      <c r="G35" s="36"/>
      <c r="H35" s="46" t="str">
        <v>2007</v>
      </c>
      <c r="I35" s="54" t="str">
        <v>2008-07-16</v>
      </c>
      <c r="J35" s="48" t="str">
        <v/>
      </c>
      <c r="K35" s="55">
        <v>3.03</v>
      </c>
      <c r="L35" s="56">
        <v>0.05</v>
      </c>
    </row>
    <row r="36" spans="7:12">
      <c r="G36" s="36"/>
      <c r="H36" s="46" t="str">
        <v>2006</v>
      </c>
      <c r="I36" s="54" t="str">
        <v>2007-06-08</v>
      </c>
      <c r="J36" s="48" t="str">
        <v/>
      </c>
      <c r="K36" s="55">
        <v>3</v>
      </c>
      <c r="L36" s="56">
        <v>0.05</v>
      </c>
    </row>
    <row r="37" spans="7:12">
      <c r="G37" s="36"/>
      <c r="H37" s="46" t="str">
        <v>2005</v>
      </c>
      <c r="I37" s="54" t="str">
        <v>2006-06-20</v>
      </c>
      <c r="J37" s="48" t="str">
        <v/>
      </c>
      <c r="K37" s="55">
        <v>2.5</v>
      </c>
      <c r="L37" s="56">
        <v>0.3</v>
      </c>
    </row>
    <row r="38" spans="7:12">
      <c r="G38" s="36"/>
      <c r="H38" s="46" t="str">
        <v>2004</v>
      </c>
      <c r="I38" s="54" t="str">
        <v>2005-06-13</v>
      </c>
      <c r="J38" s="48" t="str">
        <v/>
      </c>
      <c r="K38" s="55">
        <v>2</v>
      </c>
      <c r="L38" s="56">
        <v>0.5</v>
      </c>
    </row>
    <row r="39" spans="7:12">
      <c r="G39" s="36"/>
      <c r="H39" s="46" t="str">
        <v>2003</v>
      </c>
      <c r="I39" s="54" t="str">
        <v>2004-06-14</v>
      </c>
      <c r="J39" s="48" t="str">
        <v/>
      </c>
      <c r="K39" s="55">
        <v>0.6</v>
      </c>
      <c r="L39" s="56">
        <v>1.41</v>
      </c>
    </row>
    <row r="40" spans="7:12">
      <c r="G40" s="36"/>
      <c r="H40" s="46" t="str">
        <v>2002</v>
      </c>
      <c r="I40" s="54" t="str">
        <v>2003-07-07</v>
      </c>
      <c r="J40" s="48" t="str">
        <v/>
      </c>
      <c r="K40" s="55">
        <v>0</v>
      </c>
      <c r="L40" s="56">
        <v>0.8</v>
      </c>
    </row>
    <row r="41" spans="7:12">
      <c r="G41" s="36"/>
      <c r="H41" s="46" t="str">
        <v>2001</v>
      </c>
      <c r="I41" s="54" t="str">
        <v>2002-06-19</v>
      </c>
      <c r="J41" s="48" t="str">
        <v/>
      </c>
      <c r="K41" s="55">
        <v>0</v>
      </c>
      <c r="L41" s="56">
        <v>1</v>
      </c>
    </row>
    <row r="42" spans="7:12">
      <c r="G42" s="36"/>
      <c r="H42" s="46" t="str">
        <v>2000</v>
      </c>
      <c r="I42" s="54" t="str">
        <v>2001-06-26</v>
      </c>
      <c r="J42" s="48" t="str">
        <v/>
      </c>
      <c r="K42" s="55">
        <v>0</v>
      </c>
      <c r="L42" s="56">
        <v>4</v>
      </c>
    </row>
    <row r="43" spans="7:12">
      <c r="G43" s="36"/>
      <c r="H43" s="46" t="str">
        <v>1999</v>
      </c>
      <c r="I43" s="54" t="str">
        <v>2000-05-15</v>
      </c>
      <c r="J43" s="48" t="str">
        <v/>
      </c>
      <c r="K43" s="55">
        <v>0</v>
      </c>
      <c r="L43" s="56">
        <v>2.8</v>
      </c>
    </row>
    <row r="44" spans="7:12">
      <c r="G44" s="36"/>
      <c r="H44" s="46" t="str">
        <v>1998</v>
      </c>
      <c r="I44" s="54" t="str">
        <v>1999-06-15</v>
      </c>
      <c r="J44" s="48" t="str">
        <v/>
      </c>
      <c r="K44" s="55">
        <v>0</v>
      </c>
      <c r="L44" s="56">
        <v>2.2999999999999998</v>
      </c>
    </row>
    <row r="45" spans="7:12">
      <c r="G45" s="36"/>
      <c r="H45" s="46" t="str">
        <v>1997</v>
      </c>
      <c r="I45" s="54" t="str">
        <v>1998-06-15</v>
      </c>
      <c r="J45" s="48" t="str">
        <v/>
      </c>
      <c r="K45" s="55">
        <v>0</v>
      </c>
      <c r="L45" s="56">
        <v>4.5</v>
      </c>
    </row>
    <row r="46" spans="7:12">
      <c r="G46" s="36"/>
      <c r="H46" s="46" t="str">
        <v>1996</v>
      </c>
      <c r="I46" s="54" t="str">
        <v>1997-06-12</v>
      </c>
      <c r="J46" s="48" t="str">
        <v/>
      </c>
      <c r="K46" s="55">
        <v>0</v>
      </c>
      <c r="L46" s="56">
        <v>5</v>
      </c>
    </row>
    <row r="47" spans="7:12">
      <c r="G47" s="36"/>
      <c r="H47" s="46" t="str">
        <v>1995</v>
      </c>
      <c r="I47" s="54" t="str">
        <v>1996-05-04</v>
      </c>
      <c r="J47" s="48" t="str">
        <v/>
      </c>
      <c r="K47" s="55">
        <v>0</v>
      </c>
      <c r="L47" s="56">
        <v>8</v>
      </c>
    </row>
    <row r="48" spans="7:12">
      <c r="G48" s="36"/>
      <c r="H48" s="46" t="str">
        <v>1994</v>
      </c>
      <c r="I48" s="54" t="str">
        <v>1995-06-15</v>
      </c>
      <c r="J48" s="48" t="str">
        <v/>
      </c>
      <c r="K48" s="55">
        <v>0</v>
      </c>
      <c r="L48" s="56">
        <v>8</v>
      </c>
    </row>
    <row r="49" spans="7:12">
      <c r="G49" s="36"/>
      <c r="H49" s="46" t="str">
        <v>1993</v>
      </c>
      <c r="I49" s="54" t="str">
        <v>1994-06-23</v>
      </c>
      <c r="J49" s="48" t="str">
        <v/>
      </c>
      <c r="K49" s="55">
        <v>1</v>
      </c>
      <c r="L49" s="56">
        <v>2.48</v>
      </c>
    </row>
    <row r="50" spans="7:12">
      <c r="G50" s="36"/>
      <c r="H50" s="46" t="str">
        <v>1992</v>
      </c>
      <c r="I50" s="54" t="str">
        <v>1993-07-27</v>
      </c>
      <c r="J50" s="48" t="str">
        <v/>
      </c>
      <c r="K50" s="55">
        <v>0</v>
      </c>
      <c r="L50" s="56">
        <v>1.04</v>
      </c>
    </row>
    <row r="51" spans="7:12">
      <c r="G51" s="36"/>
      <c r="H51" s="46" t="str">
        <v>1991</v>
      </c>
      <c r="I51" s="54" t="str">
        <v>1992-11-09</v>
      </c>
      <c r="J51" s="48" t="str">
        <v/>
      </c>
      <c r="K51" s="55">
        <v>0</v>
      </c>
      <c r="L51" s="56">
        <v>0.4</v>
      </c>
    </row>
    <row r="52" spans="7:12" ht="15.75" thickBot="1">
      <c r="G52" s="36"/>
      <c r="H52" s="58" t="str">
        <v>1991</v>
      </c>
      <c r="I52" s="59" t="str">
        <v>1992-06-19</v>
      </c>
      <c r="J52" s="60" t="str">
        <v/>
      </c>
      <c r="K52" s="61">
        <v>0.1</v>
      </c>
      <c r="L52" s="62">
        <v>0</v>
      </c>
    </row>
    <row r="53" spans="7:12">
      <c r="G53" s="36"/>
      <c r="H53" s="36"/>
      <c r="I53" s="36"/>
    </row>
    <row r="54" spans="7:12">
      <c r="G54" s="36"/>
      <c r="H54" s="36"/>
      <c r="I54" s="36"/>
    </row>
    <row r="55" spans="7:12">
      <c r="G55" s="36"/>
      <c r="H55" s="36"/>
      <c r="I55" s="36"/>
    </row>
    <row r="56" spans="7:12">
      <c r="G56" s="36"/>
      <c r="H56" s="36"/>
      <c r="I56" s="36"/>
    </row>
    <row r="57" spans="7:12">
      <c r="G57" s="36"/>
      <c r="H57" s="36"/>
      <c r="I57" s="36"/>
    </row>
    <row r="58" spans="7:12">
      <c r="G58" s="36"/>
      <c r="H58" s="36"/>
      <c r="I58" s="36"/>
    </row>
    <row r="59" spans="7:12">
      <c r="G59" s="36"/>
      <c r="H59" s="36"/>
      <c r="I59" s="36"/>
    </row>
    <row r="60" spans="7:12">
      <c r="G60" s="36"/>
      <c r="H60" s="36"/>
      <c r="I60" s="36"/>
    </row>
  </sheetData>
  <protectedRanges>
    <protectedRange sqref="F3:Q3 M12" name="範圍1"/>
  </protectedRanges>
  <mergeCells count="4">
    <mergeCell ref="B3:D3"/>
    <mergeCell ref="C21:D21"/>
    <mergeCell ref="C22:D22"/>
    <mergeCell ref="C23:D23"/>
  </mergeCells>
  <phoneticPr fontId="1" type="noConversion"/>
  <conditionalFormatting sqref="F5 I5">
    <cfRule type="expression" dxfId="11" priority="22">
      <formula>$F5=$O5</formula>
    </cfRule>
    <cfRule type="expression" dxfId="10" priority="24">
      <formula>$F5&gt;$K5</formula>
    </cfRule>
    <cfRule type="expression" dxfId="9" priority="25">
      <formula>$F5&lt;$K5</formula>
    </cfRule>
  </conditionalFormatting>
  <conditionalFormatting sqref="G5">
    <cfRule type="cellIs" dxfId="8" priority="7" operator="equal">
      <formula>"市價"</formula>
    </cfRule>
  </conditionalFormatting>
  <conditionalFormatting sqref="G5:H5 L5:N5">
    <cfRule type="expression" dxfId="7" priority="18">
      <formula>G5=$O5</formula>
    </cfRule>
    <cfRule type="expression" dxfId="6" priority="19">
      <formula>G5=$P5</formula>
    </cfRule>
    <cfRule type="expression" dxfId="5" priority="20">
      <formula>VALUE(G5)&gt;VALUE($K5)</formula>
    </cfRule>
    <cfRule type="expression" dxfId="4" priority="21">
      <formula>VALUE(G5)&lt;VALUE($K5)</formula>
    </cfRule>
  </conditionalFormatting>
  <conditionalFormatting sqref="G5 I5">
    <cfRule type="expression" dxfId="3" priority="23">
      <formula>$G5=$P5</formula>
    </cfRule>
  </conditionalFormatting>
  <conditionalFormatting sqref="H5">
    <cfRule type="cellIs" dxfId="2" priority="17" operator="equal">
      <formula>"市價"</formula>
    </cfRule>
  </conditionalFormatting>
  <conditionalFormatting sqref="I11">
    <cfRule type="cellIs" dxfId="1" priority="5" operator="notEqual">
      <formula>$A$1</formula>
    </cfRule>
    <cfRule type="cellIs" dxfId="0" priority="6" operator="equal">
      <formula>$A$1</formula>
    </cfRule>
  </conditionalFormatting>
  <hyperlinks>
    <hyperlink ref="C22" r:id="rId1" xr:uid="{BF8ECABA-2E62-43DD-896B-0A6E347EB910}"/>
    <hyperlink ref="C23" r:id="rId2" xr:uid="{FBEC6ABE-B422-414B-A8C8-9FB1277BCF19}"/>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1D0-9AE8-4AD7-A55F-E8EFE4F619B7}">
  <dimension ref="A1:B2"/>
  <sheetViews>
    <sheetView zoomScaleNormal="100" workbookViewId="0"/>
  </sheetViews>
  <sheetFormatPr defaultRowHeight="15"/>
  <cols>
    <col min="1" max="1" width="70.7109375" customWidth="1"/>
    <col min="2" max="2" width="100.7109375" customWidth="1"/>
  </cols>
  <sheetData>
    <row r="1" spans="1:2" ht="50.1" customHeight="1">
      <c r="A1" s="64" t="s">
        <v>78</v>
      </c>
      <c r="B1" s="65" t="s">
        <v>81</v>
      </c>
    </row>
    <row r="2" spans="1:2" ht="50.1" customHeight="1">
      <c r="A2" s="34" t="s">
        <v>79</v>
      </c>
      <c r="B2" s="65" t="s">
        <v>80</v>
      </c>
    </row>
  </sheetData>
  <phoneticPr fontId="1" type="noConversion"/>
  <hyperlinks>
    <hyperlink ref="B1" r:id="rId1" display="https://microsoft.com/zh-TW/download/details.aspx?id=39379" xr:uid="{4B411896-E024-48FA-B245-4D8B86F5A8AA}"/>
    <hyperlink ref="B2" r:id="rId2" display="https://www.microsoft.com/en-US/download/details.aspx?id=39379" xr:uid="{9BB0CFEC-1595-4598-82FD-F19662DD0144}"/>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AB0-F81E-42EC-BF4C-F4A16FF375E5}">
  <dimension ref="A1:B2"/>
  <sheetViews>
    <sheetView workbookViewId="0"/>
  </sheetViews>
  <sheetFormatPr defaultRowHeight="15"/>
  <cols>
    <col min="1" max="1" width="70.7109375" customWidth="1"/>
    <col min="2" max="2" width="100.7109375" customWidth="1"/>
  </cols>
  <sheetData>
    <row r="1" spans="1:2" ht="50.1" customHeight="1">
      <c r="A1" t="s">
        <v>66</v>
      </c>
      <c r="B1" s="34" t="s">
        <v>68</v>
      </c>
    </row>
    <row r="2" spans="1:2" ht="50.1" customHeight="1">
      <c r="A2" t="s">
        <v>67</v>
      </c>
      <c r="B2" s="34" t="s">
        <v>69</v>
      </c>
    </row>
  </sheetData>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2966-8DA9-4E09-80DB-5AE85493930D}">
  <dimension ref="B2:D3"/>
  <sheetViews>
    <sheetView workbookViewId="0">
      <selection activeCell="B3" sqref="B3"/>
    </sheetView>
  </sheetViews>
  <sheetFormatPr defaultRowHeight="15"/>
  <cols>
    <col min="2" max="2" width="12.5703125" customWidth="1"/>
    <col min="3" max="3" width="16.5703125" customWidth="1"/>
    <col min="4" max="4" width="50.5703125" customWidth="1"/>
  </cols>
  <sheetData>
    <row r="2" spans="2:4">
      <c r="B2" s="81" t="s">
        <v>174</v>
      </c>
      <c r="C2" s="81" t="s">
        <v>176</v>
      </c>
      <c r="D2" s="81" t="s">
        <v>177</v>
      </c>
    </row>
    <row r="3" spans="2:4" ht="30">
      <c r="B3" s="8">
        <v>1.1000000000000001</v>
      </c>
      <c r="C3" s="82">
        <v>44559</v>
      </c>
      <c r="D3" s="34" t="s">
        <v>193</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6A8C42-0D7A-40F5-9B58-989D20F982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StockServices01</vt:lpstr>
      <vt:lpstr>StockDivident01</vt:lpstr>
      <vt:lpstr>stock_version</vt:lpstr>
      <vt:lpstr>Sheet</vt:lpstr>
      <vt:lpstr>Help1</vt:lpstr>
      <vt:lpstr>Help2</vt:lpstr>
      <vt:lpstr>Changelog</vt:lpstr>
      <vt:lpstr>Stock_Num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ShaoWei</dc:creator>
  <cp:lastModifiedBy>Zhao ShaoWei</cp:lastModifiedBy>
  <dcterms:created xsi:type="dcterms:W3CDTF">2021-12-06T02:26:32Z</dcterms:created>
  <dcterms:modified xsi:type="dcterms:W3CDTF">2021-12-29T11:37:51Z</dcterms:modified>
</cp:coreProperties>
</file>